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275" windowHeight="8880" activeTab="0"/>
  </bookViews>
  <sheets>
    <sheet name="New Property" sheetId="1" r:id="rId1"/>
    <sheet name="Unit Assessment Breakdown" sheetId="2" r:id="rId2"/>
  </sheets>
  <externalReferences>
    <externalReference r:id="rId5"/>
  </externalReferences>
  <definedNames>
    <definedName name="_xlnm.Print_Titles" localSheetId="0">'New Property'!$1:$7</definedName>
  </definedNames>
  <calcPr fullCalcOnLoad="1"/>
</workbook>
</file>

<file path=xl/sharedStrings.xml><?xml version="1.0" encoding="utf-8"?>
<sst xmlns="http://schemas.openxmlformats.org/spreadsheetml/2006/main" count="302" uniqueCount="248">
  <si>
    <t>Operating Budget For:</t>
  </si>
  <si>
    <t>Prepared</t>
  </si>
  <si>
    <t>(init.)</t>
  </si>
  <si>
    <t>(date)</t>
  </si>
  <si>
    <t>(time)</t>
  </si>
  <si>
    <t>No.</t>
  </si>
  <si>
    <t># Units</t>
  </si>
  <si>
    <t>Approved</t>
  </si>
  <si>
    <t>FEB</t>
  </si>
  <si>
    <t>MAR</t>
  </si>
  <si>
    <t>APR</t>
  </si>
  <si>
    <t>MAY</t>
  </si>
  <si>
    <t>JUN</t>
  </si>
  <si>
    <t>JUL</t>
  </si>
  <si>
    <t>AUG</t>
  </si>
  <si>
    <t>SEP</t>
  </si>
  <si>
    <t>NOV</t>
  </si>
  <si>
    <t>DEC</t>
  </si>
  <si>
    <t>Per Unit</t>
  </si>
  <si>
    <t>Revenues:</t>
  </si>
  <si>
    <t>Late Fee Income</t>
  </si>
  <si>
    <t>Rec. Room Income</t>
  </si>
  <si>
    <t>Interest Income</t>
  </si>
  <si>
    <t>Total Revenue</t>
  </si>
  <si>
    <t>Expenses:</t>
  </si>
  <si>
    <t>Postage &amp; Delivery</t>
  </si>
  <si>
    <t>Total Adminstrative &amp; Office</t>
  </si>
  <si>
    <t>Utilities:</t>
  </si>
  <si>
    <t>Electric</t>
  </si>
  <si>
    <t>Telephone/Pagers</t>
  </si>
  <si>
    <t>Gas</t>
  </si>
  <si>
    <t>Total Utilities</t>
  </si>
  <si>
    <t>Ground Maintenance:</t>
  </si>
  <si>
    <t>Gate Repairs</t>
  </si>
  <si>
    <t>Total Ground Maintenance</t>
  </si>
  <si>
    <t>Estimated</t>
  </si>
  <si>
    <t>Yearly</t>
  </si>
  <si>
    <t>Reserves:</t>
  </si>
  <si>
    <t>Life</t>
  </si>
  <si>
    <t>Life Left</t>
  </si>
  <si>
    <t>Repl. Cost</t>
  </si>
  <si>
    <t>Reserve</t>
  </si>
  <si>
    <t>Total Reserves</t>
  </si>
  <si>
    <t>Sub-Total With Reserves</t>
  </si>
  <si>
    <t>Total Effective Expense</t>
  </si>
  <si>
    <t>Net Income</t>
  </si>
  <si>
    <t xml:space="preserve">Mgmt. Fees </t>
  </si>
  <si>
    <t>-</t>
  </si>
  <si>
    <t>Unit Owner Expenses</t>
  </si>
  <si>
    <t>Adminstrative &amp; Office:</t>
  </si>
  <si>
    <t>Janitorial Supplies</t>
  </si>
  <si>
    <t>Reserves</t>
  </si>
  <si>
    <t>Total Exp/Less Reserves</t>
  </si>
  <si>
    <t>Expense for Unit Owner</t>
  </si>
  <si>
    <t>Unit Subject to Lease</t>
  </si>
  <si>
    <t>Rent Payble by Unit Owner</t>
  </si>
  <si>
    <t>Number of Units</t>
  </si>
  <si>
    <t>Unit Type</t>
  </si>
  <si>
    <t>Consisting of Units</t>
  </si>
  <si>
    <t>Number of Bedrooms/Bathrooms</t>
  </si>
  <si>
    <t>Per Centage Interest Per Unit</t>
  </si>
  <si>
    <t>Management Fees</t>
  </si>
  <si>
    <t>Total Management Fees</t>
  </si>
  <si>
    <t>OCT</t>
  </si>
  <si>
    <t>Contingency</t>
  </si>
  <si>
    <t>Fund Bal</t>
  </si>
  <si>
    <t>Full Waiver</t>
  </si>
  <si>
    <t>Water &amp; Sewer</t>
  </si>
  <si>
    <t>See Unit Breakdown List</t>
  </si>
  <si>
    <t>Unit Square Footage</t>
  </si>
  <si>
    <t>Total Square Footage</t>
  </si>
  <si>
    <t>Computer Expense</t>
  </si>
  <si>
    <t>Flowers/Mulch</t>
  </si>
  <si>
    <t>Pool Supplies/Filters/Furniture</t>
  </si>
  <si>
    <t>Electric Repairs/Lights/etc.</t>
  </si>
  <si>
    <t>Roof-Buildings</t>
  </si>
  <si>
    <t>% of Unit to Total Square Footage</t>
  </si>
  <si>
    <t>Assessment on a Square Footage Basis</t>
  </si>
  <si>
    <t>Trash Removal</t>
  </si>
  <si>
    <t>Total Assessments Per Unit Type Per Year</t>
  </si>
  <si>
    <t>Onsite Manager</t>
  </si>
  <si>
    <t>Tree Trimming</t>
  </si>
  <si>
    <t>Painting-Waterproof</t>
  </si>
  <si>
    <t>Paving</t>
  </si>
  <si>
    <t>Irrigation System</t>
  </si>
  <si>
    <t>Owner Assessments</t>
  </si>
  <si>
    <t>Monthly</t>
  </si>
  <si>
    <t>Annual</t>
  </si>
  <si>
    <t>HVAC-Common Area</t>
  </si>
  <si>
    <t>Cable/Internet</t>
  </si>
  <si>
    <t>Lanscaping Repairs/Impr.</t>
  </si>
  <si>
    <t>two/two</t>
  </si>
  <si>
    <t>Misc Income</t>
  </si>
  <si>
    <t>Owner Transfer Fee</t>
  </si>
  <si>
    <t>Document Package</t>
  </si>
  <si>
    <t>Vending Income</t>
  </si>
  <si>
    <t>Hiring Expense</t>
  </si>
  <si>
    <t>Copier Contract</t>
  </si>
  <si>
    <t>Group Health Insurance</t>
  </si>
  <si>
    <t>Workers compensation</t>
  </si>
  <si>
    <t>Uniforms</t>
  </si>
  <si>
    <t>Payroll Processing fees</t>
  </si>
  <si>
    <t>Payroll taxes</t>
  </si>
  <si>
    <t>Business Cards</t>
  </si>
  <si>
    <t>Legal fees</t>
  </si>
  <si>
    <t>Office Expense</t>
  </si>
  <si>
    <t>Licenses fees &amp; permits</t>
  </si>
  <si>
    <t>Annual Corporate filing</t>
  </si>
  <si>
    <t>Fire Safety R&amp;M</t>
  </si>
  <si>
    <t>HVAC Clubhouse and Common</t>
  </si>
  <si>
    <t>Exercise Equipment R &amp;M</t>
  </si>
  <si>
    <t>Pool repair and maintenance</t>
  </si>
  <si>
    <t>Locks and Keys</t>
  </si>
  <si>
    <t>Maintenance Supplies</t>
  </si>
  <si>
    <t>Golf cart R &amp; M</t>
  </si>
  <si>
    <t>Clubhouse Mats Cleaning</t>
  </si>
  <si>
    <t>Pool Service Contract</t>
  </si>
  <si>
    <t>Employee Screening</t>
  </si>
  <si>
    <t>Misc.</t>
  </si>
  <si>
    <t>NSF fee</t>
  </si>
  <si>
    <t>Gate Cards</t>
  </si>
  <si>
    <t>Application Fee</t>
  </si>
  <si>
    <t>Groundskeeper</t>
  </si>
  <si>
    <t>Fees to Division</t>
  </si>
  <si>
    <t>Furniture Rental</t>
  </si>
  <si>
    <t>Consulting</t>
  </si>
  <si>
    <t>Accounting</t>
  </si>
  <si>
    <t>Security</t>
  </si>
  <si>
    <t>Landscaping Contract</t>
  </si>
  <si>
    <t>Plumbing Repairs</t>
  </si>
  <si>
    <t>Irrigation</t>
  </si>
  <si>
    <t>Fire Safety Inspection</t>
  </si>
  <si>
    <t>Roofing</t>
  </si>
  <si>
    <t>Security Alaram</t>
  </si>
  <si>
    <t>Security Cameras</t>
  </si>
  <si>
    <t xml:space="preserve">Clubhouse </t>
  </si>
  <si>
    <t>Cedar</t>
  </si>
  <si>
    <t>three/three</t>
  </si>
  <si>
    <t>Insurance</t>
  </si>
  <si>
    <t>Anticipated cost</t>
  </si>
  <si>
    <t>Aspen</t>
  </si>
  <si>
    <t>one/one</t>
  </si>
  <si>
    <t>Bermuda</t>
  </si>
  <si>
    <t xml:space="preserve">Keys </t>
  </si>
  <si>
    <t>Administrative Assitant</t>
  </si>
  <si>
    <t>Programs/Events</t>
  </si>
  <si>
    <t>As needed once per year(5806-0000)</t>
  </si>
  <si>
    <t>Fire Alarm</t>
  </si>
  <si>
    <t>Exterminator/Pest Control</t>
  </si>
  <si>
    <t>Pond/Lake Management Contract</t>
  </si>
  <si>
    <t>General Repairs &amp; Maintenance</t>
  </si>
  <si>
    <t>Entry Gate(5344-0000)</t>
  </si>
  <si>
    <t>Building repairs(5345-0000)</t>
  </si>
  <si>
    <t>Maintenance supplies(5350-0000)</t>
  </si>
  <si>
    <t>A/C repairs/replacement(5356-0000)</t>
  </si>
  <si>
    <t>Lake mgt contract, Dolphin Aquatic(5230-0000)</t>
  </si>
  <si>
    <t>Sprinkler &amp; pump repair(5360-0000)</t>
  </si>
  <si>
    <t>Quarterly or yearly landscape mod. (5362-0000)</t>
  </si>
  <si>
    <t>Tree trimming as needed(5392-0000)</t>
  </si>
  <si>
    <t>FPL(5510-0000)</t>
  </si>
  <si>
    <t>Trash Removal(5550-0000)</t>
  </si>
  <si>
    <t>$65 Per door cable charge at 95%(5555-0000)</t>
  </si>
  <si>
    <t>None</t>
  </si>
  <si>
    <t>Annual Yardi lic. fee (Resident Software)(5715-0000)</t>
  </si>
  <si>
    <t>Filling cabinets(5730-0000)</t>
  </si>
  <si>
    <t>Paper and supplies(5734-0000)</t>
  </si>
  <si>
    <t>Mailings (5742-0000)</t>
  </si>
  <si>
    <t>Yearly audit(6210-0000)</t>
  </si>
  <si>
    <t>Refresments</t>
  </si>
  <si>
    <t>Drug tests and background checks(5719-0000)</t>
  </si>
  <si>
    <t>$4 per Unit yearly paid to the Division(6225-0000)</t>
  </si>
  <si>
    <t>Annual Corporate(5718-0000)</t>
  </si>
  <si>
    <t>Processing of liens(6270-0000)</t>
  </si>
  <si>
    <t>Copier Contract(5730-0000)</t>
  </si>
  <si>
    <t>Late fees(4328-0000)</t>
  </si>
  <si>
    <t>Misc.(4332-0000)</t>
  </si>
  <si>
    <t>Average of 1 per month(4347-0000)</t>
  </si>
  <si>
    <t>Condo Docs(4332-0000)</t>
  </si>
  <si>
    <t>Car Wash</t>
  </si>
  <si>
    <t>Car wash(4356-0000)</t>
  </si>
  <si>
    <t>Insufficent funds charge(4334-0000)</t>
  </si>
  <si>
    <t>Anticipation of vending machines(4352-0000)</t>
  </si>
  <si>
    <t>Clubhouse usage fees(4317-0000)</t>
  </si>
  <si>
    <t>Copies of keys/replacement of locks(4358-0000)</t>
  </si>
  <si>
    <t>Application for Resale/rental(4310-0000)</t>
  </si>
  <si>
    <t>Bank Interest(4326-0000)</t>
  </si>
  <si>
    <t>Purchase of 1 card per month(4332-0000)</t>
  </si>
  <si>
    <t>Manager at $46,500 and 5% increase(5040-0000)</t>
  </si>
  <si>
    <t>Full time maintenance(5055-0000)</t>
  </si>
  <si>
    <t>Administrative Assistant at $10/hr(5035-0000)</t>
  </si>
  <si>
    <t>Groundskeeper salary(5065-0000)</t>
  </si>
  <si>
    <t>Other Benefits</t>
  </si>
  <si>
    <t>Other Benefits(5102-0000)</t>
  </si>
  <si>
    <t>Payroll processing company fee(5140-0000)</t>
  </si>
  <si>
    <t>Health insurance(5100-0000)</t>
  </si>
  <si>
    <t>Workers' Comp. Ins.(5115-0000)</t>
  </si>
  <si>
    <t>Adv. Postings(5132-0000)</t>
  </si>
  <si>
    <t>Uniforms(5135-0000)</t>
  </si>
  <si>
    <t>Payroll taxes(5165-0000)</t>
  </si>
  <si>
    <t>Insurance(6145-0000)</t>
  </si>
  <si>
    <t>Unexpected loss.(4017-6000)</t>
  </si>
  <si>
    <t>Pool supplies(5382-0000)</t>
  </si>
  <si>
    <t>Pool related repair(5381-0000)</t>
  </si>
  <si>
    <t>Pool service monthly(5235-0000)</t>
  </si>
  <si>
    <t>Golf cart repair(4348-0000)</t>
  </si>
  <si>
    <t>Yearly and Quarterly recertifications(5207-0000)</t>
  </si>
  <si>
    <t>Unexpected repairs/replacement(5342-0000)</t>
  </si>
  <si>
    <t>Cleaning supplies(5319-0000)</t>
  </si>
  <si>
    <t>Monthly service contract(5220-0000)</t>
  </si>
  <si>
    <t>Tree replacement(5392-0000)</t>
  </si>
  <si>
    <t>Miscellaneous expense(5723-0000)</t>
  </si>
  <si>
    <t>Electrical and building lights(5326-0000)</t>
  </si>
  <si>
    <t>Keys &amp; Locks(5367-0000)</t>
  </si>
  <si>
    <t>Roofing repair(5386-0000)</t>
  </si>
  <si>
    <t>Plumbing(5380-0000)</t>
  </si>
  <si>
    <t>Roof Reserve(7115-0000)</t>
  </si>
  <si>
    <t>Painting Reserve(7120-0000)</t>
  </si>
  <si>
    <t>Paving Reserve(7135-0000)</t>
  </si>
  <si>
    <t>Contingency(7110-0000)</t>
  </si>
  <si>
    <t>HVAC Reserve(7140-0000)</t>
  </si>
  <si>
    <t>water(5535-1000)</t>
  </si>
  <si>
    <t>Phone lines(5557-0000)</t>
  </si>
  <si>
    <t>Riviera Palms Condominium Association</t>
  </si>
  <si>
    <t>Network Multifamily(5748-0000)</t>
  </si>
  <si>
    <t>Installation of system(5387-000)</t>
  </si>
  <si>
    <t>TOTALS  WITHOUT RESERVES</t>
  </si>
  <si>
    <t>Plumbing</t>
  </si>
  <si>
    <t>Retainig Walls</t>
  </si>
  <si>
    <t>Fire Alarm Reserve(7110-0000)</t>
  </si>
  <si>
    <t>Irrigation Reserve(7110-0000)</t>
  </si>
  <si>
    <t>Plumbing(7110-0000)</t>
  </si>
  <si>
    <t>RESERVES</t>
  </si>
  <si>
    <t>EXPENSES</t>
  </si>
  <si>
    <t>CAPITAL EXPENDITURES</t>
  </si>
  <si>
    <t>INCOME</t>
  </si>
  <si>
    <t>Pool and Spa</t>
  </si>
  <si>
    <t>Maintenance Supervisor</t>
  </si>
  <si>
    <t>Monthly maintenance contract</t>
  </si>
  <si>
    <t>As needed throughout property</t>
  </si>
  <si>
    <t>Total Assessments Per Unit Type Per Month Without Reserves</t>
  </si>
  <si>
    <t>Total Assessments Per Month With Reserves</t>
  </si>
  <si>
    <t>Blank Condominium Association, Inc.</t>
  </si>
  <si>
    <t>FOR THE PERIOD OF JANUARY 1, 201_____ THROUGH DECEMBER 31, 201_____</t>
  </si>
  <si>
    <t>201_____ ESTIMATED OPERATING BUDGET</t>
  </si>
  <si>
    <t>200_____ and 5% increase anticipated.(5610-0000)</t>
  </si>
  <si>
    <t>Model 1</t>
  </si>
  <si>
    <t>Model 2</t>
  </si>
  <si>
    <t>Model 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</si>
</sst>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0_);\(0\)"/>
    <numFmt numFmtId="167" formatCode="0_)"/>
    <numFmt numFmtId="168" formatCode="0_);[Red]\(0\)"/>
    <numFmt numFmtId="169" formatCode="_(* #,##0_);_(* \(#,##0\);_(* &quot;-&quot;??_);_(@_)"/>
    <numFmt numFmtId="170" formatCode="_(* #,##0.0_);_(* \(#,##0.0\);_(* &quot;-&quot;??_);_(@_)"/>
    <numFmt numFmtId="171" formatCode="_(* #,##0.000_);_(* \(#,##0.0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_(&quot;$&quot;* #,##0.000_);_(&quot;$&quot;* \(#,##0.000\);_(&quot;$&quot;* &quot;-&quot;??_);_(@_)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0.000"/>
    <numFmt numFmtId="181" formatCode="0.00000"/>
    <numFmt numFmtId="182" formatCode="0.000000"/>
    <numFmt numFmtId="183" formatCode="0.0000000"/>
    <numFmt numFmtId="184" formatCode="0.00000000"/>
    <numFmt numFmtId="185" formatCode="0.000000000"/>
    <numFmt numFmtId="186" formatCode="_(* #,##0.0_);_(* \(#,##0.0\);_(* &quot;-&quot;?_);_(@_)"/>
    <numFmt numFmtId="187" formatCode="&quot;$&quot;#,##0.00"/>
    <numFmt numFmtId="188" formatCode="m/d"/>
  </numFmts>
  <fonts count="50">
    <font>
      <sz val="10"/>
      <name val="Arial"/>
      <family val="0"/>
    </font>
    <font>
      <sz val="7"/>
      <color indexed="17"/>
      <name val="Helv"/>
      <family val="0"/>
    </font>
    <font>
      <sz val="7"/>
      <color indexed="10"/>
      <name val="Helv"/>
      <family val="0"/>
    </font>
    <font>
      <b/>
      <sz val="10"/>
      <name val="Helv"/>
      <family val="0"/>
    </font>
    <font>
      <b/>
      <sz val="7"/>
      <name val="Helv"/>
      <family val="0"/>
    </font>
    <font>
      <b/>
      <u val="single"/>
      <sz val="10"/>
      <name val="Helv"/>
      <family val="0"/>
    </font>
    <font>
      <u val="single"/>
      <sz val="7"/>
      <name val="Helv"/>
      <family val="0"/>
    </font>
    <font>
      <b/>
      <u val="single"/>
      <sz val="7"/>
      <name val="Helv"/>
      <family val="0"/>
    </font>
    <font>
      <b/>
      <sz val="8"/>
      <name val="Helv"/>
      <family val="0"/>
    </font>
    <font>
      <sz val="8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Helv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37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center"/>
      <protection locked="0"/>
    </xf>
    <xf numFmtId="37" fontId="0" fillId="0" borderId="10" xfId="0" applyNumberFormat="1" applyBorder="1" applyAlignment="1" applyProtection="1">
      <alignment/>
      <protection locked="0"/>
    </xf>
    <xf numFmtId="37" fontId="0" fillId="0" borderId="11" xfId="0" applyNumberFormat="1" applyBorder="1" applyAlignment="1" applyProtection="1">
      <alignment/>
      <protection locked="0"/>
    </xf>
    <xf numFmtId="37" fontId="0" fillId="0" borderId="12" xfId="0" applyNumberFormat="1" applyBorder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167" fontId="5" fillId="0" borderId="0" xfId="0" applyNumberFormat="1" applyFont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167" fontId="7" fillId="0" borderId="0" xfId="0" applyNumberFormat="1" applyFont="1" applyAlignment="1" applyProtection="1">
      <alignment/>
      <protection locked="0"/>
    </xf>
    <xf numFmtId="37" fontId="7" fillId="0" borderId="0" xfId="0" applyNumberFormat="1" applyFont="1" applyAlignment="1" applyProtection="1">
      <alignment/>
      <protection locked="0"/>
    </xf>
    <xf numFmtId="37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168" fontId="4" fillId="0" borderId="0" xfId="0" applyNumberFormat="1" applyFont="1" applyBorder="1" applyAlignment="1" applyProtection="1">
      <alignment/>
      <protection/>
    </xf>
    <xf numFmtId="168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37" fontId="9" fillId="0" borderId="0" xfId="0" applyNumberFormat="1" applyFont="1" applyAlignment="1" applyProtection="1">
      <alignment/>
      <protection locked="0"/>
    </xf>
    <xf numFmtId="167" fontId="0" fillId="0" borderId="0" xfId="0" applyNumberFormat="1" applyAlignment="1" applyProtection="1">
      <alignment horizontal="right"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169" fontId="0" fillId="0" borderId="0" xfId="42" applyNumberFormat="1" applyFont="1" applyBorder="1" applyAlignment="1" applyProtection="1">
      <alignment/>
      <protection/>
    </xf>
    <xf numFmtId="169" fontId="4" fillId="0" borderId="0" xfId="42" applyNumberFormat="1" applyFon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37" fontId="0" fillId="0" borderId="0" xfId="0" applyNumberFormat="1" applyFont="1" applyAlignment="1" applyProtection="1">
      <alignment/>
      <protection locked="0"/>
    </xf>
    <xf numFmtId="37" fontId="12" fillId="0" borderId="0" xfId="0" applyNumberFormat="1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37" fontId="13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37" fontId="14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7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169" fontId="0" fillId="0" borderId="0" xfId="42" applyNumberFormat="1" applyFont="1" applyBorder="1" applyAlignment="1" applyProtection="1">
      <alignment horizontal="center"/>
      <protection locked="0"/>
    </xf>
    <xf numFmtId="169" fontId="0" fillId="0" borderId="0" xfId="42" applyNumberFormat="1" applyFont="1" applyBorder="1" applyAlignment="1" applyProtection="1">
      <alignment horizontal="center"/>
      <protection/>
    </xf>
    <xf numFmtId="169" fontId="12" fillId="0" borderId="0" xfId="42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 locked="0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4" fontId="0" fillId="0" borderId="15" xfId="0" applyNumberFormat="1" applyBorder="1" applyAlignment="1">
      <alignment/>
    </xf>
    <xf numFmtId="0" fontId="0" fillId="0" borderId="16" xfId="0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169" fontId="0" fillId="0" borderId="0" xfId="0" applyNumberFormat="1" applyAlignment="1">
      <alignment/>
    </xf>
    <xf numFmtId="169" fontId="0" fillId="0" borderId="0" xfId="0" applyNumberFormat="1" applyAlignment="1" applyProtection="1">
      <alignment/>
      <protection locked="0"/>
    </xf>
    <xf numFmtId="169" fontId="0" fillId="0" borderId="0" xfId="42" applyNumberFormat="1" applyFont="1" applyBorder="1" applyAlignment="1" applyProtection="1">
      <alignment horizontal="center"/>
      <protection/>
    </xf>
    <xf numFmtId="169" fontId="15" fillId="0" borderId="13" xfId="42" applyNumberFormat="1" applyFont="1" applyBorder="1" applyAlignment="1" applyProtection="1">
      <alignment/>
      <protection/>
    </xf>
    <xf numFmtId="169" fontId="15" fillId="0" borderId="18" xfId="42" applyNumberFormat="1" applyFont="1" applyBorder="1" applyAlignment="1" applyProtection="1">
      <alignment/>
      <protection/>
    </xf>
    <xf numFmtId="169" fontId="15" fillId="0" borderId="14" xfId="42" applyNumberFormat="1" applyFont="1" applyBorder="1" applyAlignment="1" applyProtection="1">
      <alignment/>
      <protection/>
    </xf>
    <xf numFmtId="169" fontId="12" fillId="0" borderId="19" xfId="42" applyNumberFormat="1" applyFont="1" applyFill="1" applyBorder="1" applyAlignment="1" applyProtection="1">
      <alignment/>
      <protection/>
    </xf>
    <xf numFmtId="169" fontId="4" fillId="0" borderId="0" xfId="42" applyNumberFormat="1" applyFont="1" applyFill="1" applyBorder="1" applyAlignment="1" applyProtection="1">
      <alignment/>
      <protection/>
    </xf>
    <xf numFmtId="169" fontId="0" fillId="0" borderId="0" xfId="42" applyNumberFormat="1" applyFont="1" applyFill="1" applyBorder="1" applyAlignment="1" applyProtection="1">
      <alignment horizontal="center"/>
      <protection/>
    </xf>
    <xf numFmtId="169" fontId="0" fillId="0" borderId="0" xfId="42" applyNumberFormat="1" applyFont="1" applyFill="1" applyAlignment="1" applyProtection="1">
      <alignment/>
      <protection locked="0"/>
    </xf>
    <xf numFmtId="169" fontId="0" fillId="0" borderId="0" xfId="42" applyNumberFormat="1" applyFont="1" applyFill="1" applyAlignment="1" applyProtection="1">
      <alignment/>
      <protection/>
    </xf>
    <xf numFmtId="169" fontId="12" fillId="0" borderId="0" xfId="42" applyNumberFormat="1" applyFont="1" applyFill="1" applyAlignment="1" applyProtection="1">
      <alignment/>
      <protection/>
    </xf>
    <xf numFmtId="169" fontId="0" fillId="0" borderId="0" xfId="42" applyNumberFormat="1" applyFont="1" applyFill="1" applyAlignment="1" applyProtection="1">
      <alignment/>
      <protection/>
    </xf>
    <xf numFmtId="169" fontId="12" fillId="0" borderId="0" xfId="42" applyNumberFormat="1" applyFont="1" applyFill="1" applyAlignment="1" applyProtection="1">
      <alignment/>
      <protection/>
    </xf>
    <xf numFmtId="169" fontId="0" fillId="0" borderId="0" xfId="42" applyNumberFormat="1" applyFont="1" applyFill="1" applyAlignment="1" applyProtection="1">
      <alignment/>
      <protection locked="0"/>
    </xf>
    <xf numFmtId="169" fontId="0" fillId="0" borderId="15" xfId="42" applyNumberFormat="1" applyFont="1" applyFill="1" applyBorder="1" applyAlignment="1" applyProtection="1">
      <alignment/>
      <protection locked="0"/>
    </xf>
    <xf numFmtId="169" fontId="12" fillId="0" borderId="0" xfId="42" applyNumberFormat="1" applyFont="1" applyFill="1" applyBorder="1" applyAlignment="1" applyProtection="1">
      <alignment/>
      <protection locked="0"/>
    </xf>
    <xf numFmtId="169" fontId="12" fillId="0" borderId="0" xfId="42" applyNumberFormat="1" applyFont="1" applyFill="1" applyBorder="1" applyAlignment="1" applyProtection="1">
      <alignment/>
      <protection/>
    </xf>
    <xf numFmtId="169" fontId="0" fillId="0" borderId="15" xfId="42" applyNumberFormat="1" applyFont="1" applyFill="1" applyBorder="1" applyAlignment="1" applyProtection="1">
      <alignment horizontal="center"/>
      <protection locked="0"/>
    </xf>
    <xf numFmtId="169" fontId="0" fillId="0" borderId="15" xfId="42" applyNumberFormat="1" applyFont="1" applyBorder="1" applyAlignment="1">
      <alignment vertical="top" wrapText="1"/>
    </xf>
    <xf numFmtId="169" fontId="8" fillId="33" borderId="20" xfId="42" applyNumberFormat="1" applyFont="1" applyFill="1" applyBorder="1" applyAlignment="1" applyProtection="1">
      <alignment/>
      <protection/>
    </xf>
    <xf numFmtId="169" fontId="8" fillId="33" borderId="19" xfId="42" applyNumberFormat="1" applyFont="1" applyFill="1" applyBorder="1" applyAlignment="1" applyProtection="1">
      <alignment/>
      <protection/>
    </xf>
    <xf numFmtId="0" fontId="12" fillId="0" borderId="21" xfId="0" applyFont="1" applyBorder="1" applyAlignment="1">
      <alignment horizontal="center" vertical="top" wrapText="1"/>
    </xf>
    <xf numFmtId="0" fontId="12" fillId="0" borderId="21" xfId="0" applyFont="1" applyBorder="1" applyAlignment="1" quotePrefix="1">
      <alignment horizontal="center" vertical="top" wrapText="1"/>
    </xf>
    <xf numFmtId="44" fontId="0" fillId="0" borderId="14" xfId="0" applyNumberFormat="1" applyBorder="1" applyAlignment="1">
      <alignment/>
    </xf>
    <xf numFmtId="44" fontId="0" fillId="0" borderId="15" xfId="44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4" fontId="0" fillId="0" borderId="0" xfId="0" applyNumberFormat="1" applyAlignment="1">
      <alignment/>
    </xf>
    <xf numFmtId="169" fontId="12" fillId="0" borderId="24" xfId="42" applyNumberFormat="1" applyFont="1" applyFill="1" applyBorder="1" applyAlignment="1" applyProtection="1">
      <alignment/>
      <protection/>
    </xf>
    <xf numFmtId="169" fontId="12" fillId="34" borderId="24" xfId="42" applyNumberFormat="1" applyFont="1" applyFill="1" applyBorder="1" applyAlignment="1" applyProtection="1">
      <alignment/>
      <protection/>
    </xf>
    <xf numFmtId="169" fontId="12" fillId="34" borderId="25" xfId="42" applyNumberFormat="1" applyFont="1" applyFill="1" applyBorder="1" applyAlignment="1" applyProtection="1">
      <alignment/>
      <protection/>
    </xf>
    <xf numFmtId="169" fontId="12" fillId="34" borderId="15" xfId="42" applyNumberFormat="1" applyFont="1" applyFill="1" applyBorder="1" applyAlignment="1" applyProtection="1">
      <alignment/>
      <protection/>
    </xf>
    <xf numFmtId="169" fontId="12" fillId="34" borderId="24" xfId="42" applyNumberFormat="1" applyFont="1" applyFill="1" applyBorder="1" applyAlignment="1" applyProtection="1">
      <alignment/>
      <protection/>
    </xf>
    <xf numFmtId="169" fontId="0" fillId="34" borderId="15" xfId="42" applyNumberFormat="1" applyFont="1" applyFill="1" applyBorder="1" applyAlignment="1" applyProtection="1">
      <alignment/>
      <protection/>
    </xf>
    <xf numFmtId="169" fontId="12" fillId="34" borderId="15" xfId="42" applyNumberFormat="1" applyFont="1" applyFill="1" applyBorder="1" applyAlignment="1" applyProtection="1">
      <alignment/>
      <protection/>
    </xf>
    <xf numFmtId="169" fontId="0" fillId="34" borderId="26" xfId="42" applyNumberFormat="1" applyFont="1" applyFill="1" applyBorder="1" applyAlignment="1" applyProtection="1">
      <alignment/>
      <protection/>
    </xf>
    <xf numFmtId="169" fontId="12" fillId="34" borderId="19" xfId="42" applyNumberFormat="1" applyFont="1" applyFill="1" applyBorder="1" applyAlignment="1" applyProtection="1">
      <alignment/>
      <protection/>
    </xf>
    <xf numFmtId="169" fontId="12" fillId="34" borderId="15" xfId="42" applyNumberFormat="1" applyFont="1" applyFill="1" applyBorder="1" applyAlignment="1" applyProtection="1">
      <alignment/>
      <protection locked="0"/>
    </xf>
    <xf numFmtId="169" fontId="12" fillId="0" borderId="27" xfId="42" applyNumberFormat="1" applyFont="1" applyFill="1" applyBorder="1" applyAlignment="1" applyProtection="1">
      <alignment/>
      <protection/>
    </xf>
    <xf numFmtId="169" fontId="0" fillId="0" borderId="19" xfId="42" applyNumberFormat="1" applyFont="1" applyFill="1" applyBorder="1" applyAlignment="1" applyProtection="1">
      <alignment/>
      <protection locked="0"/>
    </xf>
    <xf numFmtId="169" fontId="0" fillId="0" borderId="19" xfId="42" applyNumberFormat="1" applyFont="1" applyFill="1" applyBorder="1" applyAlignment="1" applyProtection="1">
      <alignment horizontal="center"/>
      <protection locked="0"/>
    </xf>
    <xf numFmtId="169" fontId="0" fillId="0" borderId="28" xfId="42" applyNumberFormat="1" applyFont="1" applyFill="1" applyBorder="1" applyAlignment="1" applyProtection="1">
      <alignment horizontal="center"/>
      <protection locked="0"/>
    </xf>
    <xf numFmtId="169" fontId="0" fillId="0" borderId="15" xfId="42" applyNumberFormat="1" applyFont="1" applyFill="1" applyBorder="1" applyAlignment="1" applyProtection="1">
      <alignment/>
      <protection locked="0"/>
    </xf>
    <xf numFmtId="169" fontId="0" fillId="0" borderId="15" xfId="42" applyNumberFormat="1" applyFont="1" applyBorder="1" applyAlignment="1" applyProtection="1">
      <alignment/>
      <protection locked="0"/>
    </xf>
    <xf numFmtId="169" fontId="0" fillId="0" borderId="29" xfId="42" applyNumberFormat="1" applyFont="1" applyBorder="1" applyAlignment="1" applyProtection="1">
      <alignment/>
      <protection locked="0"/>
    </xf>
    <xf numFmtId="169" fontId="0" fillId="0" borderId="30" xfId="42" applyNumberFormat="1" applyFont="1" applyBorder="1" applyAlignment="1" applyProtection="1">
      <alignment/>
      <protection locked="0"/>
    </xf>
    <xf numFmtId="169" fontId="0" fillId="0" borderId="31" xfId="42" applyNumberFormat="1" applyFont="1" applyBorder="1" applyAlignment="1" applyProtection="1">
      <alignment/>
      <protection locked="0"/>
    </xf>
    <xf numFmtId="169" fontId="0" fillId="0" borderId="10" xfId="42" applyNumberFormat="1" applyFont="1" applyBorder="1" applyAlignment="1" applyProtection="1">
      <alignment/>
      <protection locked="0"/>
    </xf>
    <xf numFmtId="168" fontId="0" fillId="0" borderId="15" xfId="0" applyNumberFormat="1" applyBorder="1" applyAlignment="1" applyProtection="1">
      <alignment/>
      <protection locked="0"/>
    </xf>
    <xf numFmtId="37" fontId="0" fillId="0" borderId="15" xfId="0" applyNumberFormat="1" applyBorder="1" applyAlignment="1" applyProtection="1">
      <alignment horizontal="center"/>
      <protection locked="0"/>
    </xf>
    <xf numFmtId="37" fontId="7" fillId="0" borderId="0" xfId="0" applyNumberFormat="1" applyFont="1" applyAlignment="1" applyProtection="1">
      <alignment horizontal="center"/>
      <protection/>
    </xf>
    <xf numFmtId="167" fontId="7" fillId="0" borderId="0" xfId="0" applyNumberFormat="1" applyFont="1" applyAlignment="1" applyProtection="1">
      <alignment horizontal="center"/>
      <protection/>
    </xf>
    <xf numFmtId="37" fontId="12" fillId="0" borderId="32" xfId="0" applyNumberFormat="1" applyFont="1" applyBorder="1" applyAlignment="1" applyProtection="1">
      <alignment/>
      <protection locked="0"/>
    </xf>
    <xf numFmtId="0" fontId="0" fillId="0" borderId="15" xfId="0" applyBorder="1" applyAlignment="1" applyProtection="1">
      <alignment vertical="top" wrapText="1"/>
      <protection locked="0"/>
    </xf>
    <xf numFmtId="16" fontId="0" fillId="0" borderId="14" xfId="0" applyNumberForma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16" fontId="0" fillId="0" borderId="15" xfId="0" applyNumberFormat="1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 quotePrefix="1">
      <alignment vertical="top" wrapText="1"/>
      <protection locked="0"/>
    </xf>
    <xf numFmtId="169" fontId="0" fillId="34" borderId="14" xfId="42" applyNumberFormat="1" applyFont="1" applyFill="1" applyBorder="1" applyAlignment="1">
      <alignment vertical="top" wrapText="1"/>
    </xf>
    <xf numFmtId="169" fontId="0" fillId="34" borderId="15" xfId="42" applyNumberFormat="1" applyFont="1" applyFill="1" applyBorder="1" applyAlignment="1">
      <alignment vertical="top" wrapText="1"/>
    </xf>
    <xf numFmtId="0" fontId="0" fillId="34" borderId="15" xfId="0" applyFill="1" applyBorder="1" applyAlignment="1">
      <alignment vertical="top" wrapText="1"/>
    </xf>
    <xf numFmtId="169" fontId="12" fillId="34" borderId="15" xfId="0" applyNumberFormat="1" applyFont="1" applyFill="1" applyBorder="1" applyAlignment="1">
      <alignment vertical="top" wrapText="1"/>
    </xf>
    <xf numFmtId="44" fontId="12" fillId="34" borderId="15" xfId="44" applyFont="1" applyFill="1" applyBorder="1" applyAlignment="1">
      <alignment/>
    </xf>
    <xf numFmtId="185" fontId="0" fillId="34" borderId="14" xfId="0" applyNumberFormat="1" applyFill="1" applyBorder="1" applyAlignment="1">
      <alignment horizontal="center" wrapText="1"/>
    </xf>
    <xf numFmtId="185" fontId="0" fillId="34" borderId="15" xfId="0" applyNumberFormat="1" applyFill="1" applyBorder="1" applyAlignment="1">
      <alignment horizontal="center" wrapText="1"/>
    </xf>
    <xf numFmtId="176" fontId="0" fillId="34" borderId="15" xfId="0" applyNumberFormat="1" applyFill="1" applyBorder="1" applyAlignment="1">
      <alignment horizontal="center" wrapText="1"/>
    </xf>
    <xf numFmtId="44" fontId="12" fillId="34" borderId="14" xfId="0" applyNumberFormat="1" applyFont="1" applyFill="1" applyBorder="1" applyAlignment="1">
      <alignment/>
    </xf>
    <xf numFmtId="44" fontId="12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49" fontId="0" fillId="0" borderId="14" xfId="0" applyNumberFormat="1" applyBorder="1" applyAlignment="1" applyProtection="1">
      <alignment vertical="top" wrapText="1"/>
      <protection locked="0"/>
    </xf>
    <xf numFmtId="49" fontId="0" fillId="0" borderId="15" xfId="0" applyNumberFormat="1" applyBorder="1" applyAlignment="1" applyProtection="1">
      <alignment vertical="top" wrapText="1"/>
      <protection locked="0"/>
    </xf>
    <xf numFmtId="0" fontId="12" fillId="34" borderId="15" xfId="0" applyFont="1" applyFill="1" applyBorder="1" applyAlignment="1">
      <alignment vertical="top" wrapText="1"/>
    </xf>
    <xf numFmtId="169" fontId="0" fillId="0" borderId="24" xfId="42" applyNumberFormat="1" applyFont="1" applyFill="1" applyBorder="1" applyAlignment="1" applyProtection="1">
      <alignment horizontal="center"/>
      <protection locked="0"/>
    </xf>
    <xf numFmtId="169" fontId="12" fillId="34" borderId="12" xfId="42" applyNumberFormat="1" applyFont="1" applyFill="1" applyBorder="1" applyAlignment="1" applyProtection="1">
      <alignment/>
      <protection/>
    </xf>
    <xf numFmtId="169" fontId="0" fillId="34" borderId="13" xfId="42" applyNumberFormat="1" applyFont="1" applyFill="1" applyBorder="1" applyAlignment="1" applyProtection="1">
      <alignment/>
      <protection/>
    </xf>
    <xf numFmtId="169" fontId="0" fillId="34" borderId="33" xfId="42" applyNumberFormat="1" applyFont="1" applyFill="1" applyBorder="1" applyAlignment="1" applyProtection="1">
      <alignment/>
      <protection/>
    </xf>
    <xf numFmtId="169" fontId="0" fillId="34" borderId="34" xfId="42" applyNumberFormat="1" applyFont="1" applyFill="1" applyBorder="1" applyAlignment="1" applyProtection="1">
      <alignment/>
      <protection/>
    </xf>
    <xf numFmtId="169" fontId="12" fillId="34" borderId="35" xfId="42" applyNumberFormat="1" applyFont="1" applyFill="1" applyBorder="1" applyAlignment="1" applyProtection="1">
      <alignment/>
      <protection/>
    </xf>
    <xf numFmtId="169" fontId="12" fillId="34" borderId="36" xfId="42" applyNumberFormat="1" applyFont="1" applyFill="1" applyBorder="1" applyAlignment="1" applyProtection="1">
      <alignment/>
      <protection/>
    </xf>
    <xf numFmtId="169" fontId="12" fillId="34" borderId="33" xfId="42" applyNumberFormat="1" applyFont="1" applyFill="1" applyBorder="1" applyAlignment="1" applyProtection="1">
      <alignment/>
      <protection/>
    </xf>
    <xf numFmtId="169" fontId="0" fillId="0" borderId="24" xfId="42" applyNumberFormat="1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0" fillId="34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Border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37" fontId="13" fillId="38" borderId="0" xfId="0" applyNumberFormat="1" applyFont="1" applyFill="1" applyAlignment="1" applyProtection="1">
      <alignment/>
      <protection locked="0"/>
    </xf>
    <xf numFmtId="37" fontId="0" fillId="38" borderId="0" xfId="0" applyNumberFormat="1" applyFill="1" applyAlignment="1" applyProtection="1">
      <alignment/>
      <protection locked="0"/>
    </xf>
    <xf numFmtId="37" fontId="0" fillId="38" borderId="0" xfId="0" applyNumberFormat="1" applyFont="1" applyFill="1" applyAlignment="1" applyProtection="1">
      <alignment horizontal="left"/>
      <protection locked="0"/>
    </xf>
    <xf numFmtId="37" fontId="0" fillId="38" borderId="0" xfId="0" applyNumberFormat="1" applyFont="1" applyFill="1" applyAlignment="1" applyProtection="1">
      <alignment/>
      <protection locked="0"/>
    </xf>
    <xf numFmtId="168" fontId="0" fillId="38" borderId="15" xfId="0" applyNumberFormat="1" applyFill="1" applyBorder="1" applyAlignment="1" applyProtection="1">
      <alignment/>
      <protection locked="0"/>
    </xf>
    <xf numFmtId="169" fontId="0" fillId="39" borderId="19" xfId="42" applyNumberFormat="1" applyFont="1" applyFill="1" applyBorder="1" applyAlignment="1" applyProtection="1">
      <alignment/>
      <protection/>
    </xf>
    <xf numFmtId="169" fontId="12" fillId="39" borderId="24" xfId="42" applyNumberFormat="1" applyFont="1" applyFill="1" applyBorder="1" applyAlignment="1" applyProtection="1">
      <alignment/>
      <protection/>
    </xf>
    <xf numFmtId="169" fontId="0" fillId="39" borderId="26" xfId="42" applyNumberFormat="1" applyFont="1" applyFill="1" applyBorder="1" applyAlignment="1" applyProtection="1">
      <alignment/>
      <protection/>
    </xf>
    <xf numFmtId="169" fontId="12" fillId="39" borderId="25" xfId="42" applyNumberFormat="1" applyFont="1" applyFill="1" applyBorder="1" applyAlignment="1" applyProtection="1">
      <alignment/>
      <protection/>
    </xf>
    <xf numFmtId="37" fontId="0" fillId="34" borderId="0" xfId="0" applyNumberFormat="1" applyFont="1" applyFill="1" applyAlignment="1" applyProtection="1">
      <alignment/>
      <protection locked="0"/>
    </xf>
    <xf numFmtId="37" fontId="0" fillId="34" borderId="0" xfId="0" applyNumberFormat="1" applyFont="1" applyFill="1" applyAlignment="1" applyProtection="1">
      <alignment/>
      <protection locked="0"/>
    </xf>
    <xf numFmtId="37" fontId="14" fillId="34" borderId="0" xfId="0" applyNumberFormat="1" applyFont="1" applyFill="1" applyAlignment="1" applyProtection="1">
      <alignment/>
      <protection locked="0"/>
    </xf>
    <xf numFmtId="37" fontId="0" fillId="34" borderId="0" xfId="0" applyNumberFormat="1" applyFont="1" applyFill="1" applyAlignment="1" applyProtection="1">
      <alignment horizontal="left"/>
      <protection locked="0"/>
    </xf>
    <xf numFmtId="37" fontId="0" fillId="34" borderId="0" xfId="0" applyNumberFormat="1" applyFont="1" applyFill="1" applyAlignment="1" applyProtection="1" quotePrefix="1">
      <alignment horizontal="left"/>
      <protection locked="0"/>
    </xf>
    <xf numFmtId="37" fontId="13" fillId="34" borderId="0" xfId="0" applyNumberFormat="1" applyFont="1" applyFill="1" applyAlignment="1" applyProtection="1">
      <alignment/>
      <protection locked="0"/>
    </xf>
    <xf numFmtId="168" fontId="0" fillId="34" borderId="23" xfId="0" applyNumberFormat="1" applyFill="1" applyBorder="1" applyAlignment="1" applyProtection="1">
      <alignment/>
      <protection locked="0"/>
    </xf>
    <xf numFmtId="168" fontId="0" fillId="34" borderId="15" xfId="0" applyNumberFormat="1" applyFill="1" applyBorder="1" applyAlignment="1" applyProtection="1">
      <alignment horizontal="left"/>
      <protection locked="0"/>
    </xf>
    <xf numFmtId="168" fontId="0" fillId="34" borderId="15" xfId="0" applyNumberFormat="1" applyFill="1" applyBorder="1" applyAlignment="1" applyProtection="1">
      <alignment/>
      <protection locked="0"/>
    </xf>
    <xf numFmtId="168" fontId="4" fillId="34" borderId="15" xfId="0" applyNumberFormat="1" applyFont="1" applyFill="1" applyBorder="1" applyAlignment="1" applyProtection="1">
      <alignment/>
      <protection/>
    </xf>
    <xf numFmtId="37" fontId="12" fillId="34" borderId="0" xfId="0" applyNumberFormat="1" applyFont="1" applyFill="1" applyAlignment="1" applyProtection="1">
      <alignment/>
      <protection locked="0"/>
    </xf>
    <xf numFmtId="0" fontId="13" fillId="34" borderId="0" xfId="0" applyFont="1" applyFill="1" applyAlignment="1" applyProtection="1">
      <alignment/>
      <protection locked="0"/>
    </xf>
    <xf numFmtId="168" fontId="4" fillId="34" borderId="0" xfId="0" applyNumberFormat="1" applyFont="1" applyFill="1" applyBorder="1" applyAlignment="1" applyProtection="1">
      <alignment/>
      <protection/>
    </xf>
    <xf numFmtId="37" fontId="0" fillId="34" borderId="0" xfId="0" applyNumberFormat="1" applyFill="1" applyAlignment="1" applyProtection="1">
      <alignment/>
      <protection locked="0"/>
    </xf>
    <xf numFmtId="37" fontId="0" fillId="34" borderId="0" xfId="0" applyNumberFormat="1" applyFont="1" applyFill="1" applyAlignment="1" applyProtection="1">
      <alignment/>
      <protection/>
    </xf>
    <xf numFmtId="0" fontId="0" fillId="34" borderId="15" xfId="0" applyNumberFormat="1" applyFill="1" applyBorder="1" applyAlignment="1" applyProtection="1">
      <alignment/>
      <protection locked="0"/>
    </xf>
    <xf numFmtId="37" fontId="13" fillId="34" borderId="0" xfId="0" applyNumberFormat="1" applyFont="1" applyFill="1" applyAlignment="1" applyProtection="1">
      <alignment horizontal="left"/>
      <protection locked="0"/>
    </xf>
    <xf numFmtId="37" fontId="13" fillId="35" borderId="0" xfId="0" applyNumberFormat="1" applyFont="1" applyFill="1" applyAlignment="1" applyProtection="1">
      <alignment/>
      <protection locked="0"/>
    </xf>
    <xf numFmtId="37" fontId="0" fillId="35" borderId="0" xfId="0" applyNumberFormat="1" applyFont="1" applyFill="1" applyAlignment="1" applyProtection="1">
      <alignment/>
      <protection locked="0"/>
    </xf>
    <xf numFmtId="37" fontId="0" fillId="35" borderId="0" xfId="0" applyNumberFormat="1" applyFill="1" applyAlignment="1" applyProtection="1">
      <alignment/>
      <protection locked="0"/>
    </xf>
    <xf numFmtId="37" fontId="0" fillId="35" borderId="0" xfId="0" applyNumberFormat="1" applyFont="1" applyFill="1" applyAlignment="1" applyProtection="1">
      <alignment/>
      <protection locked="0"/>
    </xf>
    <xf numFmtId="37" fontId="3" fillId="35" borderId="0" xfId="0" applyNumberFormat="1" applyFont="1" applyFill="1" applyAlignment="1" applyProtection="1">
      <alignment/>
      <protection locked="0"/>
    </xf>
    <xf numFmtId="169" fontId="12" fillId="35" borderId="19" xfId="42" applyNumberFormat="1" applyFont="1" applyFill="1" applyBorder="1" applyAlignment="1" applyProtection="1">
      <alignment/>
      <protection/>
    </xf>
    <xf numFmtId="169" fontId="12" fillId="35" borderId="24" xfId="42" applyNumberFormat="1" applyFont="1" applyFill="1" applyBorder="1" applyAlignment="1" applyProtection="1">
      <alignment/>
      <protection/>
    </xf>
    <xf numFmtId="169" fontId="12" fillId="35" borderId="15" xfId="42" applyNumberFormat="1" applyFont="1" applyFill="1" applyBorder="1" applyAlignment="1" applyProtection="1">
      <alignment/>
      <protection/>
    </xf>
    <xf numFmtId="169" fontId="0" fillId="35" borderId="19" xfId="42" applyNumberFormat="1" applyFont="1" applyFill="1" applyBorder="1" applyAlignment="1" applyProtection="1">
      <alignment/>
      <protection/>
    </xf>
    <xf numFmtId="169" fontId="12" fillId="35" borderId="24" xfId="42" applyNumberFormat="1" applyFont="1" applyFill="1" applyBorder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 locked="0"/>
    </xf>
    <xf numFmtId="168" fontId="0" fillId="35" borderId="23" xfId="0" applyNumberFormat="1" applyFont="1" applyFill="1" applyBorder="1" applyAlignment="1" applyProtection="1">
      <alignment/>
      <protection locked="0"/>
    </xf>
    <xf numFmtId="169" fontId="12" fillId="35" borderId="25" xfId="42" applyNumberFormat="1" applyFont="1" applyFill="1" applyBorder="1" applyAlignment="1" applyProtection="1">
      <alignment/>
      <protection/>
    </xf>
    <xf numFmtId="169" fontId="0" fillId="0" borderId="28" xfId="42" applyNumberFormat="1" applyFont="1" applyFill="1" applyBorder="1" applyAlignment="1" applyProtection="1">
      <alignment/>
      <protection/>
    </xf>
    <xf numFmtId="169" fontId="0" fillId="0" borderId="29" xfId="42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169" fontId="0" fillId="0" borderId="30" xfId="42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169" fontId="8" fillId="0" borderId="19" xfId="42" applyNumberFormat="1" applyFont="1" applyFill="1" applyBorder="1" applyAlignment="1" applyProtection="1">
      <alignment/>
      <protection/>
    </xf>
    <xf numFmtId="169" fontId="8" fillId="0" borderId="28" xfId="42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43" fontId="0" fillId="0" borderId="22" xfId="0" applyNumberForma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8" fontId="0" fillId="0" borderId="22" xfId="0" applyNumberFormat="1" applyFill="1" applyBorder="1" applyAlignment="1" applyProtection="1">
      <alignment/>
      <protection locked="0"/>
    </xf>
    <xf numFmtId="43" fontId="0" fillId="0" borderId="37" xfId="0" applyNumberFormat="1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169" fontId="12" fillId="0" borderId="15" xfId="42" applyNumberFormat="1" applyFont="1" applyFill="1" applyBorder="1" applyAlignment="1" applyProtection="1">
      <alignment/>
      <protection locked="0"/>
    </xf>
    <xf numFmtId="169" fontId="12" fillId="0" borderId="15" xfId="42" applyNumberFormat="1" applyFont="1" applyFill="1" applyBorder="1" applyAlignment="1" applyProtection="1">
      <alignment/>
      <protection/>
    </xf>
    <xf numFmtId="169" fontId="12" fillId="0" borderId="15" xfId="42" applyNumberFormat="1" applyFont="1" applyFill="1" applyBorder="1" applyAlignment="1" applyProtection="1">
      <alignment/>
      <protection/>
    </xf>
    <xf numFmtId="169" fontId="12" fillId="38" borderId="19" xfId="42" applyNumberFormat="1" applyFont="1" applyFill="1" applyBorder="1" applyAlignment="1" applyProtection="1">
      <alignment/>
      <protection/>
    </xf>
    <xf numFmtId="169" fontId="12" fillId="38" borderId="24" xfId="42" applyNumberFormat="1" applyFont="1" applyFill="1" applyBorder="1" applyAlignment="1" applyProtection="1">
      <alignment/>
      <protection/>
    </xf>
    <xf numFmtId="169" fontId="12" fillId="38" borderId="15" xfId="42" applyNumberFormat="1" applyFont="1" applyFill="1" applyBorder="1" applyAlignment="1" applyProtection="1">
      <alignment horizontal="center"/>
      <protection/>
    </xf>
    <xf numFmtId="169" fontId="12" fillId="38" borderId="15" xfId="42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 horizontal="right"/>
      <protection/>
    </xf>
    <xf numFmtId="37" fontId="0" fillId="0" borderId="0" xfId="0" applyNumberFormat="1" applyFill="1" applyAlignment="1" applyProtection="1">
      <alignment horizontal="right"/>
      <protection/>
    </xf>
    <xf numFmtId="164" fontId="0" fillId="0" borderId="11" xfId="0" applyNumberFormat="1" applyFill="1" applyBorder="1" applyAlignment="1" applyProtection="1">
      <alignment/>
      <protection/>
    </xf>
    <xf numFmtId="165" fontId="0" fillId="0" borderId="12" xfId="0" applyNumberFormat="1" applyFill="1" applyBorder="1" applyAlignment="1" applyProtection="1">
      <alignment/>
      <protection/>
    </xf>
    <xf numFmtId="0" fontId="0" fillId="0" borderId="37" xfId="0" applyBorder="1" applyAlignment="1">
      <alignment/>
    </xf>
    <xf numFmtId="169" fontId="0" fillId="0" borderId="22" xfId="42" applyNumberFormat="1" applyFont="1" applyBorder="1" applyAlignment="1">
      <alignment vertical="top" wrapText="1"/>
    </xf>
    <xf numFmtId="0" fontId="12" fillId="34" borderId="21" xfId="0" applyFont="1" applyFill="1" applyBorder="1" applyAlignment="1">
      <alignment horizontal="center" vertical="top" wrapText="1"/>
    </xf>
    <xf numFmtId="37" fontId="12" fillId="34" borderId="38" xfId="0" applyNumberFormat="1" applyFont="1" applyFill="1" applyBorder="1" applyAlignment="1" applyProtection="1">
      <alignment/>
      <protection locked="0"/>
    </xf>
    <xf numFmtId="37" fontId="0" fillId="34" borderId="39" xfId="0" applyNumberFormat="1" applyFill="1" applyBorder="1" applyAlignment="1" applyProtection="1">
      <alignment/>
      <protection locked="0"/>
    </xf>
    <xf numFmtId="37" fontId="0" fillId="34" borderId="40" xfId="0" applyNumberFormat="1" applyFill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Users\Documents%20and%20Settings\Genevieve\Desktop\Lambco%20Property%20Management\Belmont\TheBelmontatBoyntonBeachCondominiumBud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y Information"/>
      <sheetName val="Summary"/>
      <sheetName val="Module1"/>
    </sheetNames>
    <definedNames>
      <definedName name="Button2_Click"/>
      <definedName name="Macro2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="85" zoomScaleNormal="85" zoomScalePageLayoutView="0" workbookViewId="0" topLeftCell="A1">
      <selection activeCell="A132" sqref="A132"/>
    </sheetView>
  </sheetViews>
  <sheetFormatPr defaultColWidth="9.140625" defaultRowHeight="12.75"/>
  <cols>
    <col min="1" max="1" width="5.00390625" style="0" customWidth="1"/>
    <col min="2" max="2" width="1.421875" style="0" customWidth="1"/>
    <col min="5" max="5" width="10.00390625" style="0" customWidth="1"/>
    <col min="6" max="6" width="9.00390625" style="0" bestFit="1" customWidth="1"/>
    <col min="9" max="9" width="10.7109375" style="0" customWidth="1"/>
    <col min="12" max="12" width="10.00390625" style="0" customWidth="1"/>
    <col min="18" max="19" width="10.7109375" style="0" customWidth="1"/>
    <col min="20" max="20" width="45.7109375" style="0" customWidth="1"/>
  </cols>
  <sheetData>
    <row r="1" spans="1:21" ht="13.5" thickBot="1">
      <c r="A1" s="1" t="s">
        <v>0</v>
      </c>
      <c r="B1" s="2"/>
      <c r="C1" s="2"/>
      <c r="D1" s="3"/>
      <c r="E1" s="218" t="s">
        <v>241</v>
      </c>
      <c r="F1" s="219"/>
      <c r="G1" s="219"/>
      <c r="H1" s="219"/>
      <c r="I1" s="220"/>
      <c r="J1" s="3"/>
      <c r="K1" s="3"/>
      <c r="L1" s="3"/>
      <c r="M1" s="3"/>
      <c r="N1" s="3"/>
      <c r="O1" s="3"/>
      <c r="P1" s="4" t="s">
        <v>1</v>
      </c>
      <c r="Q1" s="5"/>
      <c r="R1" s="213"/>
      <c r="S1" s="214"/>
      <c r="T1" s="6"/>
      <c r="U1" s="3"/>
    </row>
    <row r="2" spans="1:21" ht="12.75">
      <c r="A2" s="7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 t="s">
        <v>2</v>
      </c>
      <c r="R2" s="8" t="s">
        <v>3</v>
      </c>
      <c r="S2" s="8" t="s">
        <v>4</v>
      </c>
      <c r="T2" s="8"/>
      <c r="U2" s="3"/>
    </row>
    <row r="3" spans="1:21" ht="12.75">
      <c r="A3" s="7"/>
      <c r="B3" s="2"/>
      <c r="C3" s="35" t="s">
        <v>242</v>
      </c>
      <c r="D3" s="12"/>
      <c r="E3" s="12"/>
      <c r="F3" s="12"/>
      <c r="G3" s="12"/>
      <c r="H3" s="12"/>
      <c r="I3" s="12"/>
      <c r="J3" s="12"/>
      <c r="K3" s="212" t="s">
        <v>6</v>
      </c>
      <c r="L3" s="111">
        <v>248</v>
      </c>
      <c r="M3" s="211" t="s">
        <v>5</v>
      </c>
      <c r="N3" s="111">
        <v>1</v>
      </c>
      <c r="O3" s="3"/>
      <c r="P3" s="3"/>
      <c r="Q3" s="3"/>
      <c r="R3" s="3"/>
      <c r="S3" s="3"/>
      <c r="T3" s="3"/>
      <c r="U3" s="3"/>
    </row>
    <row r="4" spans="1:21" ht="12.75">
      <c r="A4" s="7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 t="s">
        <v>7</v>
      </c>
      <c r="Q4" s="9"/>
      <c r="R4" s="10"/>
      <c r="S4" s="11"/>
      <c r="T4" s="12"/>
      <c r="U4" s="3"/>
    </row>
    <row r="5" spans="1:21" ht="12.75">
      <c r="A5" s="13"/>
      <c r="B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8" t="s">
        <v>2</v>
      </c>
      <c r="R5" s="8" t="s">
        <v>3</v>
      </c>
      <c r="S5" s="8" t="s">
        <v>4</v>
      </c>
      <c r="T5" s="8"/>
      <c r="U5" s="3"/>
    </row>
    <row r="6" spans="1:21" ht="12.75">
      <c r="A6" s="7"/>
      <c r="B6" s="2"/>
      <c r="C6" s="14"/>
      <c r="D6" s="3"/>
      <c r="E6" s="3"/>
      <c r="F6" s="221" t="s">
        <v>243</v>
      </c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3"/>
      <c r="T6" s="3"/>
      <c r="U6" s="3"/>
    </row>
    <row r="7" spans="1:21" ht="12.75">
      <c r="A7" s="15"/>
      <c r="B7" s="16"/>
      <c r="C7" s="16"/>
      <c r="D7" s="16"/>
      <c r="E7" s="16"/>
      <c r="F7" s="112" t="s">
        <v>86</v>
      </c>
      <c r="G7" s="112" t="s">
        <v>8</v>
      </c>
      <c r="H7" s="112" t="s">
        <v>9</v>
      </c>
      <c r="I7" s="112" t="s">
        <v>10</v>
      </c>
      <c r="J7" s="112" t="s">
        <v>11</v>
      </c>
      <c r="K7" s="112" t="s">
        <v>12</v>
      </c>
      <c r="L7" s="112" t="s">
        <v>13</v>
      </c>
      <c r="M7" s="112" t="s">
        <v>14</v>
      </c>
      <c r="N7" s="112" t="s">
        <v>15</v>
      </c>
      <c r="O7" s="112" t="s">
        <v>63</v>
      </c>
      <c r="P7" s="112" t="s">
        <v>16</v>
      </c>
      <c r="Q7" s="112" t="s">
        <v>17</v>
      </c>
      <c r="R7" s="113" t="s">
        <v>87</v>
      </c>
      <c r="S7" s="112" t="s">
        <v>18</v>
      </c>
      <c r="T7" s="17"/>
      <c r="U7" s="18"/>
    </row>
    <row r="8" spans="1:21" ht="12.75">
      <c r="A8" s="7"/>
      <c r="B8" s="3"/>
      <c r="C8" s="150" t="s">
        <v>19</v>
      </c>
      <c r="D8" s="151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7"/>
      <c r="S8" s="3"/>
      <c r="T8" s="3"/>
      <c r="U8" s="2"/>
    </row>
    <row r="9" spans="1:21" ht="12.75">
      <c r="A9" s="7"/>
      <c r="B9" s="3"/>
      <c r="C9" s="152" t="s">
        <v>85</v>
      </c>
      <c r="D9" s="153"/>
      <c r="E9" s="39"/>
      <c r="F9" s="155">
        <f>F119-F10-F11-F12-F13-F14-F15-F16-F17-F18-F19-F20-F21</f>
        <v>83788.12</v>
      </c>
      <c r="G9" s="155">
        <f aca="true" t="shared" si="0" ref="G9:Q9">G119-G10-G11-G12-G13-G14-G15-G16-G17-G18-G19-G20-G21</f>
        <v>83788.12</v>
      </c>
      <c r="H9" s="155">
        <f t="shared" si="0"/>
        <v>83788.12</v>
      </c>
      <c r="I9" s="155">
        <f t="shared" si="0"/>
        <v>83788.12</v>
      </c>
      <c r="J9" s="155">
        <f t="shared" si="0"/>
        <v>67268.12</v>
      </c>
      <c r="K9" s="155">
        <f t="shared" si="0"/>
        <v>66948.12</v>
      </c>
      <c r="L9" s="155">
        <f t="shared" si="0"/>
        <v>67416.45</v>
      </c>
      <c r="M9" s="155">
        <f t="shared" si="0"/>
        <v>62321.06999999999</v>
      </c>
      <c r="N9" s="155">
        <f t="shared" si="0"/>
        <v>62429.95</v>
      </c>
      <c r="O9" s="155">
        <f t="shared" si="0"/>
        <v>62429.95</v>
      </c>
      <c r="P9" s="155">
        <f t="shared" si="0"/>
        <v>62429.95</v>
      </c>
      <c r="Q9" s="155">
        <f t="shared" si="0"/>
        <v>62429.95</v>
      </c>
      <c r="R9" s="155">
        <f aca="true" t="shared" si="1" ref="R9:R21">SUM(F9:Q9)</f>
        <v>848826.0399999997</v>
      </c>
      <c r="S9" s="156">
        <f aca="true" t="shared" si="2" ref="S9:S15">R9/L$3</f>
        <v>3422.685645161289</v>
      </c>
      <c r="T9" s="110"/>
      <c r="U9" s="2"/>
    </row>
    <row r="10" spans="1:21" ht="12.75">
      <c r="A10" s="7"/>
      <c r="B10" s="3"/>
      <c r="C10" s="153" t="s">
        <v>20</v>
      </c>
      <c r="D10" s="153"/>
      <c r="E10" s="39"/>
      <c r="F10" s="101">
        <v>50</v>
      </c>
      <c r="G10" s="101">
        <v>50</v>
      </c>
      <c r="H10" s="101">
        <v>50</v>
      </c>
      <c r="I10" s="101">
        <v>50</v>
      </c>
      <c r="J10" s="101">
        <v>50</v>
      </c>
      <c r="K10" s="101">
        <v>50</v>
      </c>
      <c r="L10" s="101">
        <v>50</v>
      </c>
      <c r="M10" s="101">
        <v>50</v>
      </c>
      <c r="N10" s="101">
        <v>50</v>
      </c>
      <c r="O10" s="101">
        <v>50</v>
      </c>
      <c r="P10" s="101">
        <v>50</v>
      </c>
      <c r="Q10" s="101">
        <v>50</v>
      </c>
      <c r="R10" s="155">
        <f t="shared" si="1"/>
        <v>600</v>
      </c>
      <c r="S10" s="156">
        <f t="shared" si="2"/>
        <v>2.4193548387096775</v>
      </c>
      <c r="T10" s="154" t="s">
        <v>174</v>
      </c>
      <c r="U10" s="2"/>
    </row>
    <row r="11" spans="1:21" ht="12.75">
      <c r="A11" s="7"/>
      <c r="B11" s="3"/>
      <c r="C11" s="153" t="s">
        <v>92</v>
      </c>
      <c r="D11" s="153"/>
      <c r="E11" s="39"/>
      <c r="F11" s="101">
        <v>10</v>
      </c>
      <c r="G11" s="101">
        <v>10</v>
      </c>
      <c r="H11" s="101">
        <v>10</v>
      </c>
      <c r="I11" s="101">
        <v>10</v>
      </c>
      <c r="J11" s="101">
        <v>10</v>
      </c>
      <c r="K11" s="101">
        <v>10</v>
      </c>
      <c r="L11" s="101">
        <v>10</v>
      </c>
      <c r="M11" s="101">
        <v>10</v>
      </c>
      <c r="N11" s="101">
        <v>10</v>
      </c>
      <c r="O11" s="101">
        <v>10</v>
      </c>
      <c r="P11" s="101">
        <v>10</v>
      </c>
      <c r="Q11" s="101">
        <v>10</v>
      </c>
      <c r="R11" s="155">
        <f aca="true" t="shared" si="3" ref="R11:R17">SUM(F11:Q11)</f>
        <v>120</v>
      </c>
      <c r="S11" s="156">
        <f t="shared" si="2"/>
        <v>0.4838709677419355</v>
      </c>
      <c r="T11" s="154" t="s">
        <v>175</v>
      </c>
      <c r="U11" s="2"/>
    </row>
    <row r="12" spans="1:21" ht="12.75">
      <c r="A12" s="7"/>
      <c r="B12" s="3"/>
      <c r="C12" s="153" t="s">
        <v>93</v>
      </c>
      <c r="D12" s="153"/>
      <c r="E12" s="39"/>
      <c r="F12" s="101">
        <v>100</v>
      </c>
      <c r="G12" s="101">
        <v>100</v>
      </c>
      <c r="H12" s="101">
        <v>100</v>
      </c>
      <c r="I12" s="101">
        <v>100</v>
      </c>
      <c r="J12" s="101">
        <v>100</v>
      </c>
      <c r="K12" s="101">
        <v>100</v>
      </c>
      <c r="L12" s="101">
        <v>100</v>
      </c>
      <c r="M12" s="101">
        <v>100</v>
      </c>
      <c r="N12" s="101">
        <v>100</v>
      </c>
      <c r="O12" s="101">
        <v>100</v>
      </c>
      <c r="P12" s="101">
        <v>100</v>
      </c>
      <c r="Q12" s="101">
        <v>100</v>
      </c>
      <c r="R12" s="155">
        <f t="shared" si="3"/>
        <v>1200</v>
      </c>
      <c r="S12" s="156">
        <f t="shared" si="2"/>
        <v>4.838709677419355</v>
      </c>
      <c r="T12" s="154" t="s">
        <v>176</v>
      </c>
      <c r="U12" s="2"/>
    </row>
    <row r="13" spans="1:21" ht="12.75">
      <c r="A13" s="7"/>
      <c r="B13" s="3"/>
      <c r="C13" s="153" t="s">
        <v>94</v>
      </c>
      <c r="D13" s="153"/>
      <c r="E13" s="39"/>
      <c r="F13" s="101">
        <v>15</v>
      </c>
      <c r="G13" s="101">
        <v>15</v>
      </c>
      <c r="H13" s="101">
        <v>15</v>
      </c>
      <c r="I13" s="101">
        <v>15</v>
      </c>
      <c r="J13" s="101">
        <v>15</v>
      </c>
      <c r="K13" s="101">
        <v>15</v>
      </c>
      <c r="L13" s="101">
        <v>15</v>
      </c>
      <c r="M13" s="101">
        <v>15</v>
      </c>
      <c r="N13" s="101">
        <v>15</v>
      </c>
      <c r="O13" s="101">
        <v>15</v>
      </c>
      <c r="P13" s="101">
        <v>15</v>
      </c>
      <c r="Q13" s="101">
        <v>15</v>
      </c>
      <c r="R13" s="155">
        <f t="shared" si="3"/>
        <v>180</v>
      </c>
      <c r="S13" s="156">
        <f t="shared" si="2"/>
        <v>0.7258064516129032</v>
      </c>
      <c r="T13" s="154" t="s">
        <v>177</v>
      </c>
      <c r="U13" s="2"/>
    </row>
    <row r="14" spans="1:21" ht="12.75">
      <c r="A14" s="7"/>
      <c r="B14" s="3"/>
      <c r="C14" s="151" t="s">
        <v>178</v>
      </c>
      <c r="D14" s="153"/>
      <c r="E14" s="39"/>
      <c r="F14" s="101">
        <v>10</v>
      </c>
      <c r="G14" s="101">
        <v>10</v>
      </c>
      <c r="H14" s="101">
        <v>10</v>
      </c>
      <c r="I14" s="101">
        <v>10</v>
      </c>
      <c r="J14" s="101">
        <v>10</v>
      </c>
      <c r="K14" s="101">
        <v>10</v>
      </c>
      <c r="L14" s="101">
        <v>10</v>
      </c>
      <c r="M14" s="101">
        <v>10</v>
      </c>
      <c r="N14" s="101">
        <v>10</v>
      </c>
      <c r="O14" s="101">
        <v>10</v>
      </c>
      <c r="P14" s="101">
        <v>10</v>
      </c>
      <c r="Q14" s="101">
        <v>10</v>
      </c>
      <c r="R14" s="155">
        <f t="shared" si="3"/>
        <v>120</v>
      </c>
      <c r="S14" s="156">
        <f t="shared" si="2"/>
        <v>0.4838709677419355</v>
      </c>
      <c r="T14" s="154" t="s">
        <v>179</v>
      </c>
      <c r="U14" s="2"/>
    </row>
    <row r="15" spans="1:21" ht="12.75">
      <c r="A15" s="7"/>
      <c r="B15" s="3"/>
      <c r="C15" s="151" t="s">
        <v>119</v>
      </c>
      <c r="D15" s="153"/>
      <c r="E15" s="39"/>
      <c r="F15" s="101">
        <v>17.5</v>
      </c>
      <c r="G15" s="101">
        <v>17.5</v>
      </c>
      <c r="H15" s="101">
        <v>17.5</v>
      </c>
      <c r="I15" s="101">
        <v>17.5</v>
      </c>
      <c r="J15" s="101">
        <v>17.5</v>
      </c>
      <c r="K15" s="101">
        <v>17.5</v>
      </c>
      <c r="L15" s="101">
        <v>17.5</v>
      </c>
      <c r="M15" s="101">
        <v>17.5</v>
      </c>
      <c r="N15" s="101">
        <v>17.5</v>
      </c>
      <c r="O15" s="101">
        <v>17.5</v>
      </c>
      <c r="P15" s="101">
        <v>17.5</v>
      </c>
      <c r="Q15" s="101">
        <v>17.5</v>
      </c>
      <c r="R15" s="155">
        <f t="shared" si="3"/>
        <v>210</v>
      </c>
      <c r="S15" s="156">
        <f t="shared" si="2"/>
        <v>0.8467741935483871</v>
      </c>
      <c r="T15" s="154" t="s">
        <v>180</v>
      </c>
      <c r="U15" s="2"/>
    </row>
    <row r="16" spans="1:21" ht="12.75">
      <c r="A16" s="7"/>
      <c r="B16" s="3"/>
      <c r="C16" s="153" t="s">
        <v>95</v>
      </c>
      <c r="D16" s="153"/>
      <c r="E16" s="39"/>
      <c r="F16" s="101">
        <v>20</v>
      </c>
      <c r="G16" s="101">
        <v>20</v>
      </c>
      <c r="H16" s="101">
        <v>20</v>
      </c>
      <c r="I16" s="101">
        <v>20</v>
      </c>
      <c r="J16" s="101">
        <v>20</v>
      </c>
      <c r="K16" s="101">
        <v>20</v>
      </c>
      <c r="L16" s="101">
        <v>20</v>
      </c>
      <c r="M16" s="101">
        <v>20</v>
      </c>
      <c r="N16" s="101">
        <v>20</v>
      </c>
      <c r="O16" s="101">
        <v>20</v>
      </c>
      <c r="P16" s="101">
        <v>20</v>
      </c>
      <c r="Q16" s="101">
        <v>20</v>
      </c>
      <c r="R16" s="155">
        <f t="shared" si="3"/>
        <v>240</v>
      </c>
      <c r="S16" s="156">
        <f aca="true" t="shared" si="4" ref="S16:S22">R16/L$3</f>
        <v>0.967741935483871</v>
      </c>
      <c r="T16" s="154" t="s">
        <v>181</v>
      </c>
      <c r="U16" s="2"/>
    </row>
    <row r="17" spans="1:21" ht="12.75">
      <c r="A17" s="7"/>
      <c r="B17" s="3"/>
      <c r="C17" s="153" t="s">
        <v>21</v>
      </c>
      <c r="D17" s="153"/>
      <c r="E17" s="39"/>
      <c r="F17" s="101">
        <v>41.66</v>
      </c>
      <c r="G17" s="101">
        <v>41.66</v>
      </c>
      <c r="H17" s="101">
        <v>41.66</v>
      </c>
      <c r="I17" s="101">
        <v>41.66</v>
      </c>
      <c r="J17" s="101">
        <v>41.66</v>
      </c>
      <c r="K17" s="101">
        <v>41.66</v>
      </c>
      <c r="L17" s="101">
        <v>41.66</v>
      </c>
      <c r="M17" s="101">
        <v>41.66</v>
      </c>
      <c r="N17" s="101">
        <v>41.66</v>
      </c>
      <c r="O17" s="101">
        <v>41.66</v>
      </c>
      <c r="P17" s="101">
        <v>41.66</v>
      </c>
      <c r="Q17" s="101">
        <v>41.66</v>
      </c>
      <c r="R17" s="155">
        <f t="shared" si="3"/>
        <v>499.91999999999985</v>
      </c>
      <c r="S17" s="156">
        <f t="shared" si="4"/>
        <v>2.0158064516129026</v>
      </c>
      <c r="T17" s="154" t="s">
        <v>182</v>
      </c>
      <c r="U17" s="2"/>
    </row>
    <row r="18" spans="1:21" ht="12.75">
      <c r="A18" s="7"/>
      <c r="B18" s="3"/>
      <c r="C18" s="151" t="s">
        <v>143</v>
      </c>
      <c r="D18" s="153"/>
      <c r="E18" s="39"/>
      <c r="F18" s="101">
        <v>20.83</v>
      </c>
      <c r="G18" s="101">
        <v>20.83</v>
      </c>
      <c r="H18" s="101">
        <v>20.83</v>
      </c>
      <c r="I18" s="101">
        <v>20.83</v>
      </c>
      <c r="J18" s="101">
        <v>20.83</v>
      </c>
      <c r="K18" s="101">
        <v>20.83</v>
      </c>
      <c r="L18" s="101">
        <v>20.83</v>
      </c>
      <c r="M18" s="101">
        <v>20.83</v>
      </c>
      <c r="N18" s="101">
        <v>20.83</v>
      </c>
      <c r="O18" s="101">
        <v>20.83</v>
      </c>
      <c r="P18" s="101">
        <v>20.83</v>
      </c>
      <c r="Q18" s="101">
        <v>20.83</v>
      </c>
      <c r="R18" s="155">
        <f t="shared" si="1"/>
        <v>249.95999999999992</v>
      </c>
      <c r="S18" s="156">
        <f t="shared" si="4"/>
        <v>1.0079032258064513</v>
      </c>
      <c r="T18" s="154" t="s">
        <v>183</v>
      </c>
      <c r="U18" s="2"/>
    </row>
    <row r="19" spans="1:21" ht="12.75">
      <c r="A19" s="7"/>
      <c r="B19" s="3"/>
      <c r="C19" s="151" t="s">
        <v>121</v>
      </c>
      <c r="D19" s="153"/>
      <c r="E19" s="39"/>
      <c r="F19" s="101">
        <v>100</v>
      </c>
      <c r="G19" s="101">
        <v>100</v>
      </c>
      <c r="H19" s="101">
        <v>100</v>
      </c>
      <c r="I19" s="101">
        <v>100</v>
      </c>
      <c r="J19" s="101">
        <v>100</v>
      </c>
      <c r="K19" s="101">
        <v>100</v>
      </c>
      <c r="L19" s="101">
        <v>100</v>
      </c>
      <c r="M19" s="101">
        <v>100</v>
      </c>
      <c r="N19" s="101">
        <v>100</v>
      </c>
      <c r="O19" s="101">
        <v>100</v>
      </c>
      <c r="P19" s="101">
        <v>100</v>
      </c>
      <c r="Q19" s="101">
        <v>100</v>
      </c>
      <c r="R19" s="155">
        <f t="shared" si="1"/>
        <v>1200</v>
      </c>
      <c r="S19" s="156">
        <f t="shared" si="4"/>
        <v>4.838709677419355</v>
      </c>
      <c r="T19" s="154" t="s">
        <v>184</v>
      </c>
      <c r="U19" s="2"/>
    </row>
    <row r="20" spans="1:21" ht="12.75">
      <c r="A20" s="7"/>
      <c r="B20" s="3"/>
      <c r="C20" s="153" t="s">
        <v>22</v>
      </c>
      <c r="D20" s="153"/>
      <c r="E20" s="39"/>
      <c r="F20" s="101">
        <v>10</v>
      </c>
      <c r="G20" s="101">
        <v>10</v>
      </c>
      <c r="H20" s="101">
        <v>10</v>
      </c>
      <c r="I20" s="101">
        <v>10</v>
      </c>
      <c r="J20" s="101">
        <v>10</v>
      </c>
      <c r="K20" s="101">
        <v>10</v>
      </c>
      <c r="L20" s="101">
        <v>10</v>
      </c>
      <c r="M20" s="101">
        <v>10</v>
      </c>
      <c r="N20" s="101">
        <v>10</v>
      </c>
      <c r="O20" s="101">
        <v>10</v>
      </c>
      <c r="P20" s="101">
        <v>10</v>
      </c>
      <c r="Q20" s="101">
        <v>10</v>
      </c>
      <c r="R20" s="155">
        <f t="shared" si="1"/>
        <v>120</v>
      </c>
      <c r="S20" s="156">
        <f t="shared" si="4"/>
        <v>0.4838709677419355</v>
      </c>
      <c r="T20" s="154" t="s">
        <v>185</v>
      </c>
      <c r="U20" s="2"/>
    </row>
    <row r="21" spans="1:21" ht="12.75">
      <c r="A21" s="7"/>
      <c r="B21" s="3"/>
      <c r="C21" s="151" t="s">
        <v>120</v>
      </c>
      <c r="D21" s="153"/>
      <c r="E21" s="39"/>
      <c r="F21" s="101">
        <v>20</v>
      </c>
      <c r="G21" s="101">
        <v>20</v>
      </c>
      <c r="H21" s="101">
        <v>20</v>
      </c>
      <c r="I21" s="101">
        <v>20</v>
      </c>
      <c r="J21" s="101">
        <v>20</v>
      </c>
      <c r="K21" s="101">
        <v>20</v>
      </c>
      <c r="L21" s="101">
        <v>20</v>
      </c>
      <c r="M21" s="101">
        <v>20</v>
      </c>
      <c r="N21" s="101">
        <v>20</v>
      </c>
      <c r="O21" s="101">
        <v>20</v>
      </c>
      <c r="P21" s="101">
        <v>20</v>
      </c>
      <c r="Q21" s="101">
        <v>20</v>
      </c>
      <c r="R21" s="157">
        <f t="shared" si="1"/>
        <v>240</v>
      </c>
      <c r="S21" s="158">
        <f t="shared" si="4"/>
        <v>0.967741935483871</v>
      </c>
      <c r="T21" s="154" t="s">
        <v>186</v>
      </c>
      <c r="U21" s="2"/>
    </row>
    <row r="22" spans="1:21" ht="12.75">
      <c r="A22" s="7"/>
      <c r="B22" s="3"/>
      <c r="C22" s="37" t="s">
        <v>23</v>
      </c>
      <c r="D22" s="39"/>
      <c r="E22" s="39"/>
      <c r="F22" s="207">
        <f aca="true" t="shared" si="5" ref="F22:R22">SUM(F9:F21)</f>
        <v>84203.11</v>
      </c>
      <c r="G22" s="207">
        <f t="shared" si="5"/>
        <v>84203.11</v>
      </c>
      <c r="H22" s="208">
        <f t="shared" si="5"/>
        <v>84203.11</v>
      </c>
      <c r="I22" s="209">
        <f t="shared" si="5"/>
        <v>84203.11</v>
      </c>
      <c r="J22" s="209">
        <f t="shared" si="5"/>
        <v>67683.11</v>
      </c>
      <c r="K22" s="209">
        <f t="shared" si="5"/>
        <v>67363.11</v>
      </c>
      <c r="L22" s="209">
        <f t="shared" si="5"/>
        <v>67831.44</v>
      </c>
      <c r="M22" s="209">
        <f t="shared" si="5"/>
        <v>62736.06</v>
      </c>
      <c r="N22" s="209">
        <f t="shared" si="5"/>
        <v>62844.94</v>
      </c>
      <c r="O22" s="209">
        <f t="shared" si="5"/>
        <v>62844.94</v>
      </c>
      <c r="P22" s="209">
        <f t="shared" si="5"/>
        <v>62844.94</v>
      </c>
      <c r="Q22" s="209">
        <f t="shared" si="5"/>
        <v>62844.94</v>
      </c>
      <c r="R22" s="209">
        <f t="shared" si="5"/>
        <v>853805.9199999997</v>
      </c>
      <c r="S22" s="210">
        <f t="shared" si="4"/>
        <v>3442.7658064516118</v>
      </c>
      <c r="T22" s="63"/>
      <c r="U22" s="29"/>
    </row>
    <row r="23" spans="1:21" ht="12.75">
      <c r="A23" s="7"/>
      <c r="B23" s="3"/>
      <c r="C23" s="1"/>
      <c r="D23" s="39"/>
      <c r="E23" s="39"/>
      <c r="F23" s="68"/>
      <c r="G23" s="68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3"/>
      <c r="U23" s="29"/>
    </row>
    <row r="24" spans="1:21" ht="12.75">
      <c r="A24" s="7"/>
      <c r="B24" s="3"/>
      <c r="C24" s="164" t="s">
        <v>24</v>
      </c>
      <c r="D24" s="160"/>
      <c r="E24" s="160"/>
      <c r="F24" s="70"/>
      <c r="G24" s="70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3"/>
      <c r="U24" s="29"/>
    </row>
    <row r="25" spans="1:21" ht="12.75">
      <c r="A25" s="7"/>
      <c r="B25" s="3"/>
      <c r="C25" s="164" t="s">
        <v>49</v>
      </c>
      <c r="D25" s="160"/>
      <c r="E25" s="160"/>
      <c r="F25" s="70"/>
      <c r="G25" s="70"/>
      <c r="H25" s="70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3"/>
      <c r="U25" s="29"/>
    </row>
    <row r="26" spans="1:21" ht="12.75">
      <c r="A26" s="21"/>
      <c r="B26" s="22"/>
      <c r="C26" s="159" t="s">
        <v>126</v>
      </c>
      <c r="D26" s="160"/>
      <c r="E26" s="39"/>
      <c r="F26" s="102">
        <v>200</v>
      </c>
      <c r="G26" s="102">
        <v>200</v>
      </c>
      <c r="H26" s="102">
        <v>200</v>
      </c>
      <c r="I26" s="102">
        <v>200</v>
      </c>
      <c r="J26" s="102">
        <v>200</v>
      </c>
      <c r="K26" s="102">
        <v>200</v>
      </c>
      <c r="L26" s="102">
        <v>200</v>
      </c>
      <c r="M26" s="102">
        <v>200</v>
      </c>
      <c r="N26" s="102">
        <v>200</v>
      </c>
      <c r="O26" s="102">
        <v>200</v>
      </c>
      <c r="P26" s="102">
        <v>200</v>
      </c>
      <c r="Q26" s="102">
        <v>200</v>
      </c>
      <c r="R26" s="137">
        <f aca="true" t="shared" si="6" ref="R26:R54">SUM(F26:Q26)</f>
        <v>2400</v>
      </c>
      <c r="S26" s="140">
        <f aca="true" t="shared" si="7" ref="S26:S54">R26/L$3</f>
        <v>9.67741935483871</v>
      </c>
      <c r="T26" s="165" t="s">
        <v>167</v>
      </c>
      <c r="U26" s="29"/>
    </row>
    <row r="27" spans="1:21" ht="12.75">
      <c r="A27" s="21"/>
      <c r="B27" s="22"/>
      <c r="C27" s="159" t="s">
        <v>144</v>
      </c>
      <c r="D27" s="161"/>
      <c r="E27" s="41"/>
      <c r="F27" s="102">
        <v>1733</v>
      </c>
      <c r="G27" s="102">
        <v>1733</v>
      </c>
      <c r="H27" s="102">
        <v>1733</v>
      </c>
      <c r="I27" s="102">
        <v>1733</v>
      </c>
      <c r="J27" s="102">
        <v>1733</v>
      </c>
      <c r="K27" s="102">
        <v>1733</v>
      </c>
      <c r="L27" s="102">
        <v>1733</v>
      </c>
      <c r="M27" s="102">
        <v>1733</v>
      </c>
      <c r="N27" s="102">
        <v>1733</v>
      </c>
      <c r="O27" s="102">
        <v>1733</v>
      </c>
      <c r="P27" s="102">
        <v>1733</v>
      </c>
      <c r="Q27" s="102">
        <v>1733</v>
      </c>
      <c r="R27" s="138">
        <f t="shared" si="6"/>
        <v>20796</v>
      </c>
      <c r="S27" s="141">
        <f t="shared" si="7"/>
        <v>83.85483870967742</v>
      </c>
      <c r="T27" s="165" t="s">
        <v>189</v>
      </c>
      <c r="U27" s="29"/>
    </row>
    <row r="28" spans="1:21" ht="12.75">
      <c r="A28" s="21"/>
      <c r="B28" s="22"/>
      <c r="C28" s="159" t="s">
        <v>107</v>
      </c>
      <c r="D28" s="160"/>
      <c r="E28" s="39"/>
      <c r="F28" s="102">
        <v>5.85</v>
      </c>
      <c r="G28" s="102">
        <v>5.85</v>
      </c>
      <c r="H28" s="102">
        <v>5.85</v>
      </c>
      <c r="I28" s="102">
        <v>5.85</v>
      </c>
      <c r="J28" s="102">
        <v>5.85</v>
      </c>
      <c r="K28" s="102">
        <v>5.85</v>
      </c>
      <c r="L28" s="102">
        <v>5.85</v>
      </c>
      <c r="M28" s="102">
        <v>5.85</v>
      </c>
      <c r="N28" s="102">
        <v>5.85</v>
      </c>
      <c r="O28" s="102">
        <v>5.85</v>
      </c>
      <c r="P28" s="102">
        <v>5.85</v>
      </c>
      <c r="Q28" s="102">
        <v>5.85</v>
      </c>
      <c r="R28" s="138">
        <f t="shared" si="6"/>
        <v>70.2</v>
      </c>
      <c r="S28" s="141">
        <f t="shared" si="7"/>
        <v>0.2830645161290323</v>
      </c>
      <c r="T28" s="165" t="s">
        <v>171</v>
      </c>
      <c r="U28" s="29"/>
    </row>
    <row r="29" spans="1:21" ht="12.75">
      <c r="A29" s="21"/>
      <c r="B29" s="22"/>
      <c r="C29" s="159" t="s">
        <v>103</v>
      </c>
      <c r="D29" s="160"/>
      <c r="E29" s="39"/>
      <c r="F29" s="102">
        <v>8.33</v>
      </c>
      <c r="G29" s="102">
        <v>8.33</v>
      </c>
      <c r="H29" s="102">
        <v>8.33</v>
      </c>
      <c r="I29" s="102">
        <v>8.33</v>
      </c>
      <c r="J29" s="102">
        <v>8.33</v>
      </c>
      <c r="K29" s="102">
        <v>8.33</v>
      </c>
      <c r="L29" s="102">
        <v>8.33</v>
      </c>
      <c r="M29" s="102">
        <v>8.33</v>
      </c>
      <c r="N29" s="102">
        <v>8.33</v>
      </c>
      <c r="O29" s="102">
        <v>8.33</v>
      </c>
      <c r="P29" s="102">
        <v>8.33</v>
      </c>
      <c r="Q29" s="102">
        <v>8.33</v>
      </c>
      <c r="R29" s="138">
        <f t="shared" si="6"/>
        <v>99.96</v>
      </c>
      <c r="S29" s="141">
        <f t="shared" si="7"/>
        <v>0.4030645161290322</v>
      </c>
      <c r="T29" s="165" t="s">
        <v>146</v>
      </c>
      <c r="U29" s="2"/>
    </row>
    <row r="30" spans="1:21" ht="12.75">
      <c r="A30" s="21"/>
      <c r="B30" s="22"/>
      <c r="C30" s="159" t="s">
        <v>71</v>
      </c>
      <c r="D30" s="160"/>
      <c r="E30" s="39"/>
      <c r="F30" s="102">
        <v>295</v>
      </c>
      <c r="G30" s="102">
        <v>295</v>
      </c>
      <c r="H30" s="102">
        <v>295</v>
      </c>
      <c r="I30" s="102">
        <v>295</v>
      </c>
      <c r="J30" s="102">
        <v>295</v>
      </c>
      <c r="K30" s="102">
        <v>295</v>
      </c>
      <c r="L30" s="102">
        <v>295</v>
      </c>
      <c r="M30" s="102">
        <v>295</v>
      </c>
      <c r="N30" s="102">
        <v>295</v>
      </c>
      <c r="O30" s="102">
        <v>295</v>
      </c>
      <c r="P30" s="102">
        <v>295</v>
      </c>
      <c r="Q30" s="102">
        <v>295</v>
      </c>
      <c r="R30" s="138">
        <f t="shared" si="6"/>
        <v>3540</v>
      </c>
      <c r="S30" s="141">
        <f t="shared" si="7"/>
        <v>14.274193548387096</v>
      </c>
      <c r="T30" s="165" t="s">
        <v>163</v>
      </c>
      <c r="U30" s="2"/>
    </row>
    <row r="31" spans="1:21" ht="12.75">
      <c r="A31" s="21"/>
      <c r="B31" s="22"/>
      <c r="C31" s="159" t="s">
        <v>125</v>
      </c>
      <c r="D31" s="160"/>
      <c r="E31" s="39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38">
        <f t="shared" si="6"/>
        <v>0</v>
      </c>
      <c r="S31" s="141">
        <f t="shared" si="7"/>
        <v>0</v>
      </c>
      <c r="T31" s="165"/>
      <c r="U31" s="2"/>
    </row>
    <row r="32" spans="1:21" ht="12.75">
      <c r="A32" s="21"/>
      <c r="B32" s="22"/>
      <c r="C32" s="159" t="s">
        <v>64</v>
      </c>
      <c r="D32" s="160"/>
      <c r="E32" s="39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38">
        <f t="shared" si="6"/>
        <v>0</v>
      </c>
      <c r="S32" s="141">
        <f t="shared" si="7"/>
        <v>0</v>
      </c>
      <c r="T32" s="165" t="s">
        <v>200</v>
      </c>
      <c r="U32" s="2"/>
    </row>
    <row r="33" spans="1:21" ht="12.75">
      <c r="A33" s="21"/>
      <c r="B33" s="22"/>
      <c r="C33" s="159" t="s">
        <v>97</v>
      </c>
      <c r="D33" s="160"/>
      <c r="E33" s="39"/>
      <c r="F33" s="102">
        <v>300</v>
      </c>
      <c r="G33" s="102">
        <v>300</v>
      </c>
      <c r="H33" s="102">
        <v>300</v>
      </c>
      <c r="I33" s="102">
        <v>300</v>
      </c>
      <c r="J33" s="102">
        <v>300</v>
      </c>
      <c r="K33" s="102">
        <v>300</v>
      </c>
      <c r="L33" s="102">
        <v>300</v>
      </c>
      <c r="M33" s="102">
        <v>300</v>
      </c>
      <c r="N33" s="102">
        <v>300</v>
      </c>
      <c r="O33" s="102">
        <v>300</v>
      </c>
      <c r="P33" s="102">
        <v>300</v>
      </c>
      <c r="Q33" s="102">
        <v>300</v>
      </c>
      <c r="R33" s="138">
        <f t="shared" si="6"/>
        <v>3600</v>
      </c>
      <c r="S33" s="141">
        <f t="shared" si="7"/>
        <v>14.516129032258064</v>
      </c>
      <c r="T33" s="165" t="s">
        <v>173</v>
      </c>
      <c r="U33" s="2"/>
    </row>
    <row r="34" spans="1:21" ht="12.75">
      <c r="A34" s="7"/>
      <c r="B34" s="3"/>
      <c r="C34" s="159" t="s">
        <v>117</v>
      </c>
      <c r="D34" s="160"/>
      <c r="E34" s="39"/>
      <c r="F34" s="102">
        <v>20</v>
      </c>
      <c r="G34" s="102">
        <v>20</v>
      </c>
      <c r="H34" s="102">
        <v>20</v>
      </c>
      <c r="I34" s="102">
        <v>20</v>
      </c>
      <c r="J34" s="102">
        <v>20</v>
      </c>
      <c r="K34" s="102">
        <v>20</v>
      </c>
      <c r="L34" s="102">
        <v>20</v>
      </c>
      <c r="M34" s="102">
        <v>20</v>
      </c>
      <c r="N34" s="102">
        <v>20</v>
      </c>
      <c r="O34" s="102">
        <v>20</v>
      </c>
      <c r="P34" s="102">
        <v>20</v>
      </c>
      <c r="Q34" s="102">
        <v>20</v>
      </c>
      <c r="R34" s="138">
        <f t="shared" si="6"/>
        <v>240</v>
      </c>
      <c r="S34" s="141">
        <f t="shared" si="7"/>
        <v>0.967741935483871</v>
      </c>
      <c r="T34" s="165" t="s">
        <v>169</v>
      </c>
      <c r="U34" s="2"/>
    </row>
    <row r="35" spans="1:21" ht="12.75">
      <c r="A35" s="7"/>
      <c r="B35" s="3"/>
      <c r="C35" s="159" t="s">
        <v>123</v>
      </c>
      <c r="D35" s="160"/>
      <c r="E35" s="39"/>
      <c r="F35" s="102">
        <v>82.66</v>
      </c>
      <c r="G35" s="102">
        <v>82.66</v>
      </c>
      <c r="H35" s="102">
        <v>82.66</v>
      </c>
      <c r="I35" s="102">
        <v>82.66</v>
      </c>
      <c r="J35" s="102">
        <v>82.66</v>
      </c>
      <c r="K35" s="102">
        <v>82.66</v>
      </c>
      <c r="L35" s="102">
        <v>82.66</v>
      </c>
      <c r="M35" s="102">
        <v>82.66</v>
      </c>
      <c r="N35" s="102">
        <v>82.66</v>
      </c>
      <c r="O35" s="102">
        <v>82.66</v>
      </c>
      <c r="P35" s="102">
        <v>82.66</v>
      </c>
      <c r="Q35" s="102">
        <v>82.66</v>
      </c>
      <c r="R35" s="138">
        <f t="shared" si="6"/>
        <v>991.9199999999997</v>
      </c>
      <c r="S35" s="141">
        <f t="shared" si="7"/>
        <v>3.9996774193548377</v>
      </c>
      <c r="T35" s="165" t="s">
        <v>170</v>
      </c>
      <c r="U35" s="2"/>
    </row>
    <row r="36" spans="1:21" ht="12.75">
      <c r="A36" s="23"/>
      <c r="B36" s="3"/>
      <c r="C36" s="162" t="s">
        <v>124</v>
      </c>
      <c r="D36" s="160"/>
      <c r="E36" s="39"/>
      <c r="F36" s="102">
        <v>320</v>
      </c>
      <c r="G36" s="102">
        <v>320</v>
      </c>
      <c r="H36" s="102">
        <v>320</v>
      </c>
      <c r="I36" s="102">
        <v>320</v>
      </c>
      <c r="J36" s="102">
        <v>320</v>
      </c>
      <c r="K36" s="102"/>
      <c r="L36" s="102"/>
      <c r="M36" s="102"/>
      <c r="N36" s="102"/>
      <c r="O36" s="102"/>
      <c r="P36" s="102"/>
      <c r="Q36" s="102"/>
      <c r="R36" s="138">
        <f t="shared" si="6"/>
        <v>1600</v>
      </c>
      <c r="S36" s="141">
        <f t="shared" si="7"/>
        <v>6.451612903225806</v>
      </c>
      <c r="T36" s="165" t="s">
        <v>164</v>
      </c>
      <c r="U36" s="2"/>
    </row>
    <row r="37" spans="1:21" ht="12.75">
      <c r="A37" s="24"/>
      <c r="B37" s="3"/>
      <c r="C37" s="159" t="s">
        <v>122</v>
      </c>
      <c r="D37" s="161"/>
      <c r="E37" s="41"/>
      <c r="F37" s="102">
        <v>1820</v>
      </c>
      <c r="G37" s="102">
        <v>1820</v>
      </c>
      <c r="H37" s="102">
        <v>1820</v>
      </c>
      <c r="I37" s="102">
        <v>1820</v>
      </c>
      <c r="J37" s="102">
        <v>1820</v>
      </c>
      <c r="K37" s="102">
        <v>1820</v>
      </c>
      <c r="L37" s="102">
        <v>1971.66</v>
      </c>
      <c r="M37" s="102">
        <v>1971.66</v>
      </c>
      <c r="N37" s="102">
        <v>1971.66</v>
      </c>
      <c r="O37" s="102">
        <v>1971.66</v>
      </c>
      <c r="P37" s="102">
        <v>1971.66</v>
      </c>
      <c r="Q37" s="102">
        <v>1971.66</v>
      </c>
      <c r="R37" s="138">
        <f t="shared" si="6"/>
        <v>22749.96</v>
      </c>
      <c r="S37" s="141">
        <f t="shared" si="7"/>
        <v>91.73370967741936</v>
      </c>
      <c r="T37" s="165" t="s">
        <v>190</v>
      </c>
      <c r="U37" s="2"/>
    </row>
    <row r="38" spans="1:21" ht="12.75">
      <c r="A38" s="24"/>
      <c r="B38" s="3"/>
      <c r="C38" s="159" t="s">
        <v>98</v>
      </c>
      <c r="D38" s="161"/>
      <c r="E38" s="41"/>
      <c r="F38" s="102">
        <v>900</v>
      </c>
      <c r="G38" s="102">
        <v>900</v>
      </c>
      <c r="H38" s="102">
        <v>900</v>
      </c>
      <c r="I38" s="102">
        <v>900</v>
      </c>
      <c r="J38" s="102">
        <v>900</v>
      </c>
      <c r="K38" s="102">
        <v>900</v>
      </c>
      <c r="L38" s="102">
        <v>900</v>
      </c>
      <c r="M38" s="102">
        <v>900</v>
      </c>
      <c r="N38" s="102">
        <v>900</v>
      </c>
      <c r="O38" s="102">
        <v>900</v>
      </c>
      <c r="P38" s="102">
        <v>900</v>
      </c>
      <c r="Q38" s="102">
        <v>900</v>
      </c>
      <c r="R38" s="138">
        <f t="shared" si="6"/>
        <v>10800</v>
      </c>
      <c r="S38" s="141">
        <f t="shared" si="7"/>
        <v>43.54838709677419</v>
      </c>
      <c r="T38" s="165" t="s">
        <v>194</v>
      </c>
      <c r="U38" s="2"/>
    </row>
    <row r="39" spans="1:21" ht="12.75">
      <c r="A39" s="24"/>
      <c r="B39" s="3"/>
      <c r="C39" s="159" t="s">
        <v>96</v>
      </c>
      <c r="D39" s="161"/>
      <c r="E39" s="41"/>
      <c r="F39" s="102">
        <v>100</v>
      </c>
      <c r="G39" s="102">
        <v>100</v>
      </c>
      <c r="H39" s="102">
        <v>100</v>
      </c>
      <c r="I39" s="102">
        <v>100</v>
      </c>
      <c r="J39" s="102">
        <v>100</v>
      </c>
      <c r="K39" s="102">
        <v>100</v>
      </c>
      <c r="L39" s="102">
        <v>100</v>
      </c>
      <c r="M39" s="102">
        <v>100</v>
      </c>
      <c r="N39" s="102">
        <v>100</v>
      </c>
      <c r="O39" s="102">
        <v>100</v>
      </c>
      <c r="P39" s="102">
        <v>100</v>
      </c>
      <c r="Q39" s="102">
        <v>100</v>
      </c>
      <c r="R39" s="138">
        <f t="shared" si="6"/>
        <v>1200</v>
      </c>
      <c r="S39" s="141">
        <f t="shared" si="7"/>
        <v>4.838709677419355</v>
      </c>
      <c r="T39" s="165" t="s">
        <v>196</v>
      </c>
      <c r="U39" s="2"/>
    </row>
    <row r="40" spans="1:21" ht="12.75">
      <c r="A40" s="23"/>
      <c r="B40" s="3"/>
      <c r="C40" s="159" t="s">
        <v>138</v>
      </c>
      <c r="D40" s="160"/>
      <c r="E40" s="39"/>
      <c r="F40" s="102">
        <v>22000</v>
      </c>
      <c r="G40" s="102">
        <v>22000</v>
      </c>
      <c r="H40" s="102">
        <v>22000</v>
      </c>
      <c r="I40" s="102">
        <v>22000</v>
      </c>
      <c r="J40" s="102">
        <v>22000</v>
      </c>
      <c r="K40" s="102">
        <v>22000</v>
      </c>
      <c r="L40" s="102">
        <v>22000</v>
      </c>
      <c r="M40" s="102">
        <v>16904.62</v>
      </c>
      <c r="N40" s="102">
        <v>16905</v>
      </c>
      <c r="O40" s="102">
        <v>16905</v>
      </c>
      <c r="P40" s="102">
        <v>16905</v>
      </c>
      <c r="Q40" s="102">
        <v>16905</v>
      </c>
      <c r="R40" s="138">
        <f t="shared" si="6"/>
        <v>238524.62</v>
      </c>
      <c r="S40" s="141">
        <f t="shared" si="7"/>
        <v>961.7928225806452</v>
      </c>
      <c r="T40" s="165" t="s">
        <v>199</v>
      </c>
      <c r="U40" s="2"/>
    </row>
    <row r="41" spans="1:21" ht="12.75">
      <c r="A41" s="25"/>
      <c r="B41" s="3"/>
      <c r="C41" s="159" t="s">
        <v>104</v>
      </c>
      <c r="D41" s="160"/>
      <c r="E41" s="39"/>
      <c r="F41" s="102">
        <v>1250</v>
      </c>
      <c r="G41" s="102">
        <v>1250</v>
      </c>
      <c r="H41" s="102">
        <v>1250</v>
      </c>
      <c r="I41" s="102">
        <v>1250</v>
      </c>
      <c r="J41" s="102">
        <v>1250</v>
      </c>
      <c r="K41" s="102">
        <v>1250</v>
      </c>
      <c r="L41" s="102">
        <v>1250</v>
      </c>
      <c r="M41" s="102">
        <v>1250</v>
      </c>
      <c r="N41" s="102">
        <v>1250</v>
      </c>
      <c r="O41" s="102">
        <v>1250</v>
      </c>
      <c r="P41" s="102">
        <v>1250</v>
      </c>
      <c r="Q41" s="102">
        <v>1250</v>
      </c>
      <c r="R41" s="138">
        <f t="shared" si="6"/>
        <v>15000</v>
      </c>
      <c r="S41" s="141">
        <f t="shared" si="7"/>
        <v>60.483870967741936</v>
      </c>
      <c r="T41" s="165" t="s">
        <v>172</v>
      </c>
      <c r="U41" s="2"/>
    </row>
    <row r="42" spans="1:21" ht="12.75">
      <c r="A42" s="25"/>
      <c r="B42" s="3"/>
      <c r="C42" s="159" t="s">
        <v>106</v>
      </c>
      <c r="D42" s="160"/>
      <c r="E42" s="39"/>
      <c r="F42" s="102">
        <v>33.33</v>
      </c>
      <c r="G42" s="102">
        <v>33.33</v>
      </c>
      <c r="H42" s="102">
        <v>33.33</v>
      </c>
      <c r="I42" s="102">
        <v>33.33</v>
      </c>
      <c r="J42" s="102">
        <v>33.33</v>
      </c>
      <c r="K42" s="102">
        <v>33.33</v>
      </c>
      <c r="L42" s="102">
        <v>33.33</v>
      </c>
      <c r="M42" s="102">
        <v>33.33</v>
      </c>
      <c r="N42" s="102">
        <v>33.33</v>
      </c>
      <c r="O42" s="102">
        <v>33.33</v>
      </c>
      <c r="P42" s="102">
        <v>33.33</v>
      </c>
      <c r="Q42" s="102">
        <v>33.33</v>
      </c>
      <c r="R42" s="138">
        <f t="shared" si="6"/>
        <v>399.95999999999987</v>
      </c>
      <c r="S42" s="141">
        <f t="shared" si="7"/>
        <v>1.6127419354838703</v>
      </c>
      <c r="T42" s="165" t="s">
        <v>235</v>
      </c>
      <c r="U42" s="2"/>
    </row>
    <row r="43" spans="1:21" ht="12.75">
      <c r="A43" s="25"/>
      <c r="B43" s="3"/>
      <c r="C43" s="162" t="s">
        <v>236</v>
      </c>
      <c r="D43" s="161"/>
      <c r="E43" s="41"/>
      <c r="F43" s="101">
        <v>2166.66</v>
      </c>
      <c r="G43" s="101">
        <v>2166.66</v>
      </c>
      <c r="H43" s="101">
        <v>2166.66</v>
      </c>
      <c r="I43" s="101">
        <v>2166.66</v>
      </c>
      <c r="J43" s="101">
        <v>2166.66</v>
      </c>
      <c r="K43" s="101">
        <v>2166.66</v>
      </c>
      <c r="L43" s="101">
        <v>2275</v>
      </c>
      <c r="M43" s="101">
        <v>2275</v>
      </c>
      <c r="N43" s="101">
        <v>2275</v>
      </c>
      <c r="O43" s="101">
        <v>2275</v>
      </c>
      <c r="P43" s="101">
        <v>2275</v>
      </c>
      <c r="Q43" s="101">
        <v>2275</v>
      </c>
      <c r="R43" s="138">
        <f t="shared" si="6"/>
        <v>26649.96</v>
      </c>
      <c r="S43" s="142">
        <f t="shared" si="7"/>
        <v>107.45951612903225</v>
      </c>
      <c r="T43" s="165" t="s">
        <v>188</v>
      </c>
      <c r="U43" s="2"/>
    </row>
    <row r="44" spans="1:21" ht="12.75">
      <c r="A44" s="25"/>
      <c r="B44" s="3"/>
      <c r="C44" s="159" t="s">
        <v>105</v>
      </c>
      <c r="D44" s="160"/>
      <c r="E44" s="39"/>
      <c r="F44" s="102">
        <v>450</v>
      </c>
      <c r="G44" s="102">
        <v>450</v>
      </c>
      <c r="H44" s="102">
        <v>450</v>
      </c>
      <c r="I44" s="102">
        <v>450</v>
      </c>
      <c r="J44" s="102">
        <v>450</v>
      </c>
      <c r="K44" s="102">
        <v>450</v>
      </c>
      <c r="L44" s="102">
        <v>450</v>
      </c>
      <c r="M44" s="102">
        <v>450</v>
      </c>
      <c r="N44" s="102">
        <v>450</v>
      </c>
      <c r="O44" s="102">
        <v>450</v>
      </c>
      <c r="P44" s="102">
        <v>450</v>
      </c>
      <c r="Q44" s="102">
        <v>450</v>
      </c>
      <c r="R44" s="138">
        <f t="shared" si="6"/>
        <v>5400</v>
      </c>
      <c r="S44" s="93">
        <f t="shared" si="7"/>
        <v>21.774193548387096</v>
      </c>
      <c r="T44" s="165" t="s">
        <v>165</v>
      </c>
      <c r="U44" s="2"/>
    </row>
    <row r="45" spans="1:21" ht="12.75">
      <c r="A45" s="25"/>
      <c r="B45" s="3"/>
      <c r="C45" s="163" t="s">
        <v>80</v>
      </c>
      <c r="D45" s="161"/>
      <c r="E45" s="41"/>
      <c r="F45" s="101">
        <v>4166.67</v>
      </c>
      <c r="G45" s="101">
        <v>4166.67</v>
      </c>
      <c r="H45" s="101">
        <v>4166.67</v>
      </c>
      <c r="I45" s="101">
        <v>4166.67</v>
      </c>
      <c r="J45" s="101">
        <v>4166.67</v>
      </c>
      <c r="K45" s="101">
        <v>4166.67</v>
      </c>
      <c r="L45" s="101">
        <v>4375</v>
      </c>
      <c r="M45" s="101">
        <v>4375</v>
      </c>
      <c r="N45" s="101">
        <v>4375</v>
      </c>
      <c r="O45" s="101">
        <v>4375</v>
      </c>
      <c r="P45" s="101">
        <v>4375</v>
      </c>
      <c r="Q45" s="143">
        <v>4375</v>
      </c>
      <c r="R45" s="138">
        <f t="shared" si="6"/>
        <v>51250.02</v>
      </c>
      <c r="S45" s="93">
        <f t="shared" si="7"/>
        <v>206.65330645161288</v>
      </c>
      <c r="T45" s="166" t="s">
        <v>187</v>
      </c>
      <c r="U45" s="2"/>
    </row>
    <row r="46" spans="1:21" ht="12.75">
      <c r="A46" s="25"/>
      <c r="B46" s="3"/>
      <c r="C46" s="159" t="s">
        <v>191</v>
      </c>
      <c r="D46" s="160"/>
      <c r="E46" s="39"/>
      <c r="F46" s="102">
        <v>50</v>
      </c>
      <c r="G46" s="102">
        <v>50</v>
      </c>
      <c r="H46" s="102">
        <v>50</v>
      </c>
      <c r="I46" s="102">
        <v>50</v>
      </c>
      <c r="J46" s="102">
        <v>50</v>
      </c>
      <c r="K46" s="102">
        <v>50</v>
      </c>
      <c r="L46" s="102">
        <v>50</v>
      </c>
      <c r="M46" s="102">
        <v>50</v>
      </c>
      <c r="N46" s="102">
        <v>50</v>
      </c>
      <c r="O46" s="102">
        <v>50</v>
      </c>
      <c r="P46" s="102">
        <v>50</v>
      </c>
      <c r="Q46" s="102">
        <v>50</v>
      </c>
      <c r="R46" s="138">
        <f t="shared" si="6"/>
        <v>600</v>
      </c>
      <c r="S46" s="93">
        <f t="shared" si="7"/>
        <v>2.4193548387096775</v>
      </c>
      <c r="T46" s="167" t="s">
        <v>192</v>
      </c>
      <c r="U46" s="2"/>
    </row>
    <row r="47" spans="1:21" ht="12.75">
      <c r="A47" s="25"/>
      <c r="B47" s="3"/>
      <c r="C47" s="160" t="s">
        <v>101</v>
      </c>
      <c r="D47" s="160"/>
      <c r="E47" s="39"/>
      <c r="F47" s="102">
        <v>500</v>
      </c>
      <c r="G47" s="102">
        <v>500</v>
      </c>
      <c r="H47" s="102">
        <v>500</v>
      </c>
      <c r="I47" s="102">
        <v>500</v>
      </c>
      <c r="J47" s="102">
        <v>500</v>
      </c>
      <c r="K47" s="102">
        <v>500</v>
      </c>
      <c r="L47" s="102">
        <v>500</v>
      </c>
      <c r="M47" s="102">
        <v>500</v>
      </c>
      <c r="N47" s="102">
        <v>500</v>
      </c>
      <c r="O47" s="102">
        <v>500</v>
      </c>
      <c r="P47" s="102">
        <v>500</v>
      </c>
      <c r="Q47" s="102">
        <v>500</v>
      </c>
      <c r="R47" s="138">
        <f t="shared" si="6"/>
        <v>6000</v>
      </c>
      <c r="S47" s="93">
        <f t="shared" si="7"/>
        <v>24.193548387096776</v>
      </c>
      <c r="T47" s="167" t="s">
        <v>193</v>
      </c>
      <c r="U47" s="2"/>
    </row>
    <row r="48" spans="1:21" ht="12.75">
      <c r="A48" s="25"/>
      <c r="B48" s="3"/>
      <c r="C48" s="160" t="s">
        <v>102</v>
      </c>
      <c r="D48" s="160"/>
      <c r="E48" s="39"/>
      <c r="F48" s="101">
        <v>730</v>
      </c>
      <c r="G48" s="101">
        <v>730</v>
      </c>
      <c r="H48" s="101">
        <v>730</v>
      </c>
      <c r="I48" s="101">
        <v>730</v>
      </c>
      <c r="J48" s="101">
        <v>730</v>
      </c>
      <c r="K48" s="101">
        <v>730</v>
      </c>
      <c r="L48" s="101">
        <v>730</v>
      </c>
      <c r="M48" s="101">
        <v>730</v>
      </c>
      <c r="N48" s="101">
        <v>730</v>
      </c>
      <c r="O48" s="101">
        <v>730</v>
      </c>
      <c r="P48" s="101">
        <v>730</v>
      </c>
      <c r="Q48" s="101">
        <v>730</v>
      </c>
      <c r="R48" s="138">
        <f t="shared" si="6"/>
        <v>8760</v>
      </c>
      <c r="S48" s="93">
        <f t="shared" si="7"/>
        <v>35.32258064516129</v>
      </c>
      <c r="T48" s="167" t="s">
        <v>198</v>
      </c>
      <c r="U48" s="2"/>
    </row>
    <row r="49" spans="1:21" ht="12.75">
      <c r="A49" s="25"/>
      <c r="B49" s="3"/>
      <c r="C49" s="159" t="s">
        <v>25</v>
      </c>
      <c r="D49" s="160"/>
      <c r="E49" s="39"/>
      <c r="F49" s="102">
        <v>200</v>
      </c>
      <c r="G49" s="102">
        <v>200</v>
      </c>
      <c r="H49" s="102">
        <v>200</v>
      </c>
      <c r="I49" s="102">
        <v>200</v>
      </c>
      <c r="J49" s="102">
        <v>200</v>
      </c>
      <c r="K49" s="102">
        <v>200</v>
      </c>
      <c r="L49" s="102">
        <v>200</v>
      </c>
      <c r="M49" s="102">
        <v>200</v>
      </c>
      <c r="N49" s="102">
        <v>200</v>
      </c>
      <c r="O49" s="102">
        <v>200</v>
      </c>
      <c r="P49" s="102">
        <v>200</v>
      </c>
      <c r="Q49" s="102">
        <v>200</v>
      </c>
      <c r="R49" s="138">
        <f t="shared" si="6"/>
        <v>2400</v>
      </c>
      <c r="S49" s="93">
        <f t="shared" si="7"/>
        <v>9.67741935483871</v>
      </c>
      <c r="T49" s="167" t="s">
        <v>166</v>
      </c>
      <c r="U49" s="2"/>
    </row>
    <row r="50" spans="1:21" ht="12.75">
      <c r="A50" s="25"/>
      <c r="B50" s="3"/>
      <c r="C50" s="159" t="s">
        <v>145</v>
      </c>
      <c r="D50" s="160"/>
      <c r="E50" s="39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38">
        <f t="shared" si="6"/>
        <v>0</v>
      </c>
      <c r="S50" s="93">
        <f t="shared" si="7"/>
        <v>0</v>
      </c>
      <c r="T50" s="166"/>
      <c r="U50" s="2"/>
    </row>
    <row r="51" spans="1:21" ht="12.75">
      <c r="A51" s="25"/>
      <c r="B51" s="3"/>
      <c r="C51" s="159" t="s">
        <v>168</v>
      </c>
      <c r="D51" s="160"/>
      <c r="E51" s="39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38">
        <f t="shared" si="6"/>
        <v>0</v>
      </c>
      <c r="S51" s="93">
        <f t="shared" si="7"/>
        <v>0</v>
      </c>
      <c r="T51" s="167"/>
      <c r="U51" s="2"/>
    </row>
    <row r="52" spans="1:21" ht="12.75">
      <c r="A52" s="25"/>
      <c r="B52" s="3"/>
      <c r="C52" s="159" t="s">
        <v>100</v>
      </c>
      <c r="D52" s="161"/>
      <c r="E52" s="41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38">
        <f t="shared" si="6"/>
        <v>0</v>
      </c>
      <c r="S52" s="93">
        <f t="shared" si="7"/>
        <v>0</v>
      </c>
      <c r="T52" s="167" t="s">
        <v>197</v>
      </c>
      <c r="U52" s="2"/>
    </row>
    <row r="53" spans="1:21" ht="12.75">
      <c r="A53" s="25"/>
      <c r="B53" s="3"/>
      <c r="C53" s="159" t="s">
        <v>99</v>
      </c>
      <c r="D53" s="161"/>
      <c r="E53" s="41"/>
      <c r="F53" s="102">
        <v>250</v>
      </c>
      <c r="G53" s="102">
        <v>250</v>
      </c>
      <c r="H53" s="102">
        <v>250</v>
      </c>
      <c r="I53" s="102">
        <v>250</v>
      </c>
      <c r="J53" s="102">
        <v>250</v>
      </c>
      <c r="K53" s="102">
        <v>250</v>
      </c>
      <c r="L53" s="102">
        <v>250</v>
      </c>
      <c r="M53" s="102">
        <v>250</v>
      </c>
      <c r="N53" s="102">
        <v>250</v>
      </c>
      <c r="O53" s="102">
        <v>250</v>
      </c>
      <c r="P53" s="102">
        <v>250</v>
      </c>
      <c r="Q53" s="135">
        <v>250</v>
      </c>
      <c r="R53" s="139">
        <f t="shared" si="6"/>
        <v>3000</v>
      </c>
      <c r="S53" s="93">
        <f t="shared" si="7"/>
        <v>12.096774193548388</v>
      </c>
      <c r="T53" s="167" t="s">
        <v>195</v>
      </c>
      <c r="U53" s="2"/>
    </row>
    <row r="54" spans="1:21" ht="12.75">
      <c r="A54" s="7"/>
      <c r="B54" s="3"/>
      <c r="C54" s="38" t="s">
        <v>26</v>
      </c>
      <c r="D54" s="42"/>
      <c r="E54" s="43"/>
      <c r="F54" s="98">
        <f>SUM(F26:F53)</f>
        <v>37581.5</v>
      </c>
      <c r="G54" s="98">
        <f aca="true" t="shared" si="8" ref="G54:Q54">SUM(G26:G53)</f>
        <v>37581.5</v>
      </c>
      <c r="H54" s="98">
        <f t="shared" si="8"/>
        <v>37581.5</v>
      </c>
      <c r="I54" s="98">
        <f t="shared" si="8"/>
        <v>37581.5</v>
      </c>
      <c r="J54" s="98">
        <f t="shared" si="8"/>
        <v>37581.5</v>
      </c>
      <c r="K54" s="98">
        <f t="shared" si="8"/>
        <v>37261.5</v>
      </c>
      <c r="L54" s="98">
        <f t="shared" si="8"/>
        <v>37729.83</v>
      </c>
      <c r="M54" s="98">
        <f t="shared" si="8"/>
        <v>32634.45</v>
      </c>
      <c r="N54" s="98">
        <f t="shared" si="8"/>
        <v>32634.83</v>
      </c>
      <c r="O54" s="98">
        <f t="shared" si="8"/>
        <v>32634.83</v>
      </c>
      <c r="P54" s="98">
        <f t="shared" si="8"/>
        <v>32634.83</v>
      </c>
      <c r="Q54" s="98">
        <f t="shared" si="8"/>
        <v>32634.83</v>
      </c>
      <c r="R54" s="136">
        <f t="shared" si="6"/>
        <v>426072.6000000001</v>
      </c>
      <c r="S54" s="93">
        <f t="shared" si="7"/>
        <v>1718.0346774193551</v>
      </c>
      <c r="T54" s="168"/>
      <c r="U54" s="2"/>
    </row>
    <row r="55" spans="1:21" ht="12.75">
      <c r="A55" s="7"/>
      <c r="B55" s="3"/>
      <c r="C55" s="39"/>
      <c r="D55" s="39"/>
      <c r="E55" s="39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2"/>
      <c r="T55" s="26"/>
      <c r="U55" s="2"/>
    </row>
    <row r="56" spans="1:21" ht="12.75">
      <c r="A56" s="7"/>
      <c r="B56" s="3"/>
      <c r="C56" s="164" t="s">
        <v>27</v>
      </c>
      <c r="D56" s="169"/>
      <c r="E56" s="39"/>
      <c r="F56" s="102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1"/>
      <c r="S56" s="72"/>
      <c r="T56" s="20"/>
      <c r="U56" s="2"/>
    </row>
    <row r="57" spans="1:21" ht="12.75">
      <c r="A57" s="7"/>
      <c r="B57" s="3"/>
      <c r="C57" s="159" t="s">
        <v>89</v>
      </c>
      <c r="D57" s="160"/>
      <c r="E57" s="39"/>
      <c r="F57" s="102">
        <v>16520</v>
      </c>
      <c r="G57" s="102">
        <v>16520</v>
      </c>
      <c r="H57" s="102">
        <v>16520</v>
      </c>
      <c r="I57" s="102">
        <v>16520</v>
      </c>
      <c r="J57" s="102"/>
      <c r="K57" s="102">
        <v>0</v>
      </c>
      <c r="L57" s="102">
        <v>0</v>
      </c>
      <c r="M57" s="102">
        <v>0</v>
      </c>
      <c r="N57" s="102">
        <v>0</v>
      </c>
      <c r="O57" s="102">
        <v>0</v>
      </c>
      <c r="P57" s="102">
        <v>0</v>
      </c>
      <c r="Q57" s="102">
        <v>0</v>
      </c>
      <c r="R57" s="97">
        <f aca="true" t="shared" si="9" ref="R57:R63">SUM(F57:Q57)</f>
        <v>66080</v>
      </c>
      <c r="S57" s="91">
        <f aca="true" t="shared" si="10" ref="S57:S63">R57/L$3</f>
        <v>266.4516129032258</v>
      </c>
      <c r="T57" s="167" t="s">
        <v>161</v>
      </c>
      <c r="U57" s="2"/>
    </row>
    <row r="58" spans="1:21" ht="12.75">
      <c r="A58" s="7"/>
      <c r="B58" s="3"/>
      <c r="C58" s="159" t="s">
        <v>28</v>
      </c>
      <c r="D58" s="160"/>
      <c r="E58" s="39"/>
      <c r="F58" s="103">
        <v>3000</v>
      </c>
      <c r="G58" s="103">
        <v>3000</v>
      </c>
      <c r="H58" s="103">
        <v>3000</v>
      </c>
      <c r="I58" s="103">
        <v>3000</v>
      </c>
      <c r="J58" s="103">
        <v>3000</v>
      </c>
      <c r="K58" s="103">
        <v>3000</v>
      </c>
      <c r="L58" s="103">
        <v>3000</v>
      </c>
      <c r="M58" s="103">
        <v>3000</v>
      </c>
      <c r="N58" s="103">
        <v>3000</v>
      </c>
      <c r="O58" s="103">
        <v>3000</v>
      </c>
      <c r="P58" s="103">
        <v>3000</v>
      </c>
      <c r="Q58" s="103">
        <v>3000</v>
      </c>
      <c r="R58" s="97">
        <f t="shared" si="9"/>
        <v>36000</v>
      </c>
      <c r="S58" s="91">
        <f t="shared" si="10"/>
        <v>145.16129032258064</v>
      </c>
      <c r="T58" s="167" t="s">
        <v>159</v>
      </c>
      <c r="U58" s="2"/>
    </row>
    <row r="59" spans="1:21" ht="12.75">
      <c r="A59" s="7"/>
      <c r="B59" s="3"/>
      <c r="C59" s="159" t="s">
        <v>30</v>
      </c>
      <c r="D59" s="160"/>
      <c r="E59" s="39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97">
        <f t="shared" si="9"/>
        <v>0</v>
      </c>
      <c r="S59" s="91">
        <f t="shared" si="10"/>
        <v>0</v>
      </c>
      <c r="T59" s="167" t="s">
        <v>162</v>
      </c>
      <c r="U59" s="2"/>
    </row>
    <row r="60" spans="1:21" ht="12.75">
      <c r="A60" s="7"/>
      <c r="B60" s="3"/>
      <c r="C60" s="159" t="s">
        <v>29</v>
      </c>
      <c r="D60" s="160"/>
      <c r="E60" s="39"/>
      <c r="F60" s="102">
        <v>2100</v>
      </c>
      <c r="G60" s="102">
        <v>2100</v>
      </c>
      <c r="H60" s="102">
        <v>2100</v>
      </c>
      <c r="I60" s="102">
        <v>2100</v>
      </c>
      <c r="J60" s="102">
        <v>2100</v>
      </c>
      <c r="K60" s="102">
        <v>2100</v>
      </c>
      <c r="L60" s="102">
        <v>2100</v>
      </c>
      <c r="M60" s="102">
        <v>2100</v>
      </c>
      <c r="N60" s="102">
        <v>2100</v>
      </c>
      <c r="O60" s="102">
        <v>2100</v>
      </c>
      <c r="P60" s="102">
        <v>2100</v>
      </c>
      <c r="Q60" s="102">
        <v>2100</v>
      </c>
      <c r="R60" s="97">
        <f t="shared" si="9"/>
        <v>25200</v>
      </c>
      <c r="S60" s="91">
        <f t="shared" si="10"/>
        <v>101.61290322580645</v>
      </c>
      <c r="T60" s="167" t="s">
        <v>221</v>
      </c>
      <c r="U60" s="2"/>
    </row>
    <row r="61" spans="1:21" ht="12.75">
      <c r="A61" s="7"/>
      <c r="B61" s="3"/>
      <c r="C61" s="159" t="s">
        <v>78</v>
      </c>
      <c r="D61" s="160"/>
      <c r="E61" s="39"/>
      <c r="F61" s="102">
        <v>3756</v>
      </c>
      <c r="G61" s="102">
        <v>3756</v>
      </c>
      <c r="H61" s="102">
        <v>3756</v>
      </c>
      <c r="I61" s="102">
        <v>3756</v>
      </c>
      <c r="J61" s="102">
        <v>3756</v>
      </c>
      <c r="K61" s="102">
        <v>3756</v>
      </c>
      <c r="L61" s="102">
        <v>3756</v>
      </c>
      <c r="M61" s="102">
        <v>3756</v>
      </c>
      <c r="N61" s="102">
        <v>3756</v>
      </c>
      <c r="O61" s="102">
        <v>3756</v>
      </c>
      <c r="P61" s="102">
        <v>3756</v>
      </c>
      <c r="Q61" s="102">
        <v>3756</v>
      </c>
      <c r="R61" s="97">
        <f t="shared" si="9"/>
        <v>45072</v>
      </c>
      <c r="S61" s="91">
        <f t="shared" si="10"/>
        <v>181.74193548387098</v>
      </c>
      <c r="T61" s="167" t="s">
        <v>160</v>
      </c>
      <c r="U61" s="2"/>
    </row>
    <row r="62" spans="1:21" ht="12.75">
      <c r="A62" s="7"/>
      <c r="B62" s="3"/>
      <c r="C62" s="159" t="s">
        <v>67</v>
      </c>
      <c r="D62" s="160"/>
      <c r="E62" s="39"/>
      <c r="F62" s="102">
        <v>1150</v>
      </c>
      <c r="G62" s="102">
        <v>1150</v>
      </c>
      <c r="H62" s="102">
        <v>1150</v>
      </c>
      <c r="I62" s="102">
        <v>1150</v>
      </c>
      <c r="J62" s="102">
        <v>1150</v>
      </c>
      <c r="K62" s="102">
        <v>1150</v>
      </c>
      <c r="L62" s="102">
        <v>1150</v>
      </c>
      <c r="M62" s="102">
        <v>1150</v>
      </c>
      <c r="N62" s="102">
        <v>1150</v>
      </c>
      <c r="O62" s="102">
        <v>1150</v>
      </c>
      <c r="P62" s="102">
        <v>1150</v>
      </c>
      <c r="Q62" s="102">
        <v>1150</v>
      </c>
      <c r="R62" s="97">
        <f t="shared" si="9"/>
        <v>13800</v>
      </c>
      <c r="S62" s="92">
        <f t="shared" si="10"/>
        <v>55.645161290322584</v>
      </c>
      <c r="T62" s="167" t="s">
        <v>220</v>
      </c>
      <c r="U62" s="2"/>
    </row>
    <row r="63" spans="1:21" ht="12.75">
      <c r="A63" s="7"/>
      <c r="B63" s="3"/>
      <c r="C63" s="170" t="s">
        <v>31</v>
      </c>
      <c r="D63" s="160"/>
      <c r="E63" s="43"/>
      <c r="F63" s="98">
        <f>SUM(F57:F62)</f>
        <v>26526</v>
      </c>
      <c r="G63" s="98">
        <f aca="true" t="shared" si="11" ref="G63:Q63">SUM(G57:G62)</f>
        <v>26526</v>
      </c>
      <c r="H63" s="98">
        <f t="shared" si="11"/>
        <v>26526</v>
      </c>
      <c r="I63" s="98">
        <f t="shared" si="11"/>
        <v>26526</v>
      </c>
      <c r="J63" s="98">
        <f t="shared" si="11"/>
        <v>10006</v>
      </c>
      <c r="K63" s="98">
        <f t="shared" si="11"/>
        <v>10006</v>
      </c>
      <c r="L63" s="98">
        <f t="shared" si="11"/>
        <v>10006</v>
      </c>
      <c r="M63" s="98">
        <f t="shared" si="11"/>
        <v>10006</v>
      </c>
      <c r="N63" s="98">
        <f t="shared" si="11"/>
        <v>10006</v>
      </c>
      <c r="O63" s="98">
        <f t="shared" si="11"/>
        <v>10006</v>
      </c>
      <c r="P63" s="98">
        <f t="shared" si="11"/>
        <v>10006</v>
      </c>
      <c r="Q63" s="98">
        <f t="shared" si="11"/>
        <v>10006</v>
      </c>
      <c r="R63" s="94">
        <f t="shared" si="9"/>
        <v>186152</v>
      </c>
      <c r="S63" s="93">
        <f t="shared" si="10"/>
        <v>750.6129032258065</v>
      </c>
      <c r="T63" s="171"/>
      <c r="U63" s="2"/>
    </row>
    <row r="64" spans="1:21" ht="12.75">
      <c r="A64" s="7"/>
      <c r="B64" s="3"/>
      <c r="C64" s="39"/>
      <c r="D64" s="39"/>
      <c r="E64" s="39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2"/>
      <c r="T64" s="26"/>
      <c r="U64" s="2"/>
    </row>
    <row r="65" spans="1:21" ht="12.75">
      <c r="A65" s="7"/>
      <c r="B65" s="3"/>
      <c r="C65" s="164" t="s">
        <v>61</v>
      </c>
      <c r="D65" s="172"/>
      <c r="E65" s="39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2"/>
      <c r="T65" s="26"/>
      <c r="U65" s="2"/>
    </row>
    <row r="66" spans="1:21" ht="12.75">
      <c r="A66" s="7"/>
      <c r="B66" s="3"/>
      <c r="C66" s="173" t="s">
        <v>46</v>
      </c>
      <c r="D66" s="160"/>
      <c r="E66" s="39"/>
      <c r="F66" s="104">
        <v>2170</v>
      </c>
      <c r="G66" s="104">
        <v>2170</v>
      </c>
      <c r="H66" s="104">
        <v>2170</v>
      </c>
      <c r="I66" s="104">
        <v>2170</v>
      </c>
      <c r="J66" s="104">
        <v>2170</v>
      </c>
      <c r="K66" s="104">
        <v>2170</v>
      </c>
      <c r="L66" s="104">
        <v>2170</v>
      </c>
      <c r="M66" s="104">
        <v>2170</v>
      </c>
      <c r="N66" s="104">
        <v>2278.5</v>
      </c>
      <c r="O66" s="104">
        <v>2278.5</v>
      </c>
      <c r="P66" s="104">
        <v>2278.5</v>
      </c>
      <c r="Q66" s="104">
        <v>2278.5</v>
      </c>
      <c r="R66" s="95">
        <f>SUM(F66:Q66)</f>
        <v>26474</v>
      </c>
      <c r="S66" s="92">
        <f>R66/L$3</f>
        <v>106.75</v>
      </c>
      <c r="T66" s="167" t="s">
        <v>244</v>
      </c>
      <c r="U66" s="2"/>
    </row>
    <row r="67" spans="1:21" ht="12.75">
      <c r="A67" s="7"/>
      <c r="B67" s="3"/>
      <c r="C67" s="37" t="s">
        <v>62</v>
      </c>
      <c r="D67" s="3"/>
      <c r="E67" s="3"/>
      <c r="F67" s="96">
        <f>SUM(F66)</f>
        <v>2170</v>
      </c>
      <c r="G67" s="96">
        <f aca="true" t="shared" si="12" ref="G67:Q67">SUM(G66)</f>
        <v>2170</v>
      </c>
      <c r="H67" s="96">
        <f t="shared" si="12"/>
        <v>2170</v>
      </c>
      <c r="I67" s="96">
        <f t="shared" si="12"/>
        <v>2170</v>
      </c>
      <c r="J67" s="96">
        <f t="shared" si="12"/>
        <v>2170</v>
      </c>
      <c r="K67" s="96">
        <f t="shared" si="12"/>
        <v>2170</v>
      </c>
      <c r="L67" s="96">
        <f t="shared" si="12"/>
        <v>2170</v>
      </c>
      <c r="M67" s="96">
        <f t="shared" si="12"/>
        <v>2170</v>
      </c>
      <c r="N67" s="96">
        <f t="shared" si="12"/>
        <v>2278.5</v>
      </c>
      <c r="O67" s="96">
        <f t="shared" si="12"/>
        <v>2278.5</v>
      </c>
      <c r="P67" s="96">
        <f t="shared" si="12"/>
        <v>2278.5</v>
      </c>
      <c r="Q67" s="96">
        <f t="shared" si="12"/>
        <v>2278.5</v>
      </c>
      <c r="R67" s="96">
        <f>SUM(F67:Q67)</f>
        <v>26474</v>
      </c>
      <c r="S67" s="93">
        <f>R67/L$3</f>
        <v>106.75</v>
      </c>
      <c r="T67" s="26"/>
      <c r="U67" s="2"/>
    </row>
    <row r="68" spans="1:21" ht="12.75">
      <c r="A68" s="7"/>
      <c r="B68" s="3"/>
      <c r="C68" s="39"/>
      <c r="D68" s="39"/>
      <c r="E68" s="39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2"/>
      <c r="T68" s="26"/>
      <c r="U68" s="2"/>
    </row>
    <row r="69" spans="1:21" ht="12.75">
      <c r="A69" s="7"/>
      <c r="B69" s="3"/>
      <c r="C69" s="175" t="s">
        <v>32</v>
      </c>
      <c r="D69" s="160"/>
      <c r="E69" s="39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2"/>
      <c r="T69" s="26"/>
      <c r="U69" s="2"/>
    </row>
    <row r="70" spans="1:21" ht="12.75">
      <c r="A70" s="7"/>
      <c r="B70" s="3"/>
      <c r="C70" s="159" t="s">
        <v>135</v>
      </c>
      <c r="D70" s="160"/>
      <c r="E70" s="39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95">
        <f aca="true" t="shared" si="13" ref="R70:R99">SUM(F70:Q70)</f>
        <v>0</v>
      </c>
      <c r="S70" s="91">
        <f aca="true" t="shared" si="14" ref="S70:S99">R70/L$3</f>
        <v>0</v>
      </c>
      <c r="T70" s="110"/>
      <c r="U70" s="2"/>
    </row>
    <row r="71" spans="1:21" ht="12.75">
      <c r="A71" s="7"/>
      <c r="B71" s="3"/>
      <c r="C71" s="159" t="s">
        <v>115</v>
      </c>
      <c r="D71" s="160"/>
      <c r="E71" s="39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95">
        <f t="shared" si="13"/>
        <v>0</v>
      </c>
      <c r="S71" s="91">
        <f t="shared" si="14"/>
        <v>0</v>
      </c>
      <c r="T71" s="110"/>
      <c r="U71" s="2"/>
    </row>
    <row r="72" spans="1:21" ht="12.75">
      <c r="A72" s="7"/>
      <c r="B72" s="3"/>
      <c r="C72" s="159" t="s">
        <v>74</v>
      </c>
      <c r="D72" s="160"/>
      <c r="E72" s="39"/>
      <c r="F72" s="102">
        <v>150</v>
      </c>
      <c r="G72" s="102">
        <v>150</v>
      </c>
      <c r="H72" s="102">
        <v>150</v>
      </c>
      <c r="I72" s="102">
        <v>150</v>
      </c>
      <c r="J72" s="102">
        <v>150</v>
      </c>
      <c r="K72" s="102">
        <v>150</v>
      </c>
      <c r="L72" s="102">
        <v>150</v>
      </c>
      <c r="M72" s="102">
        <v>150</v>
      </c>
      <c r="N72" s="102">
        <v>150</v>
      </c>
      <c r="O72" s="102">
        <v>150</v>
      </c>
      <c r="P72" s="102">
        <v>150</v>
      </c>
      <c r="Q72" s="102">
        <v>150</v>
      </c>
      <c r="R72" s="95">
        <f t="shared" si="13"/>
        <v>1800</v>
      </c>
      <c r="S72" s="91">
        <f t="shared" si="14"/>
        <v>7.258064516129032</v>
      </c>
      <c r="T72" s="167" t="s">
        <v>211</v>
      </c>
      <c r="U72" s="2"/>
    </row>
    <row r="73" spans="1:21" ht="12.75">
      <c r="A73" s="7"/>
      <c r="B73" s="3"/>
      <c r="C73" s="162" t="s">
        <v>110</v>
      </c>
      <c r="D73" s="160"/>
      <c r="E73" s="39"/>
      <c r="F73" s="102">
        <v>127</v>
      </c>
      <c r="G73" s="102">
        <v>127</v>
      </c>
      <c r="H73" s="102">
        <v>127</v>
      </c>
      <c r="I73" s="102">
        <v>127</v>
      </c>
      <c r="J73" s="102">
        <v>127</v>
      </c>
      <c r="K73" s="102">
        <v>127</v>
      </c>
      <c r="L73" s="102">
        <v>127</v>
      </c>
      <c r="M73" s="102">
        <v>127</v>
      </c>
      <c r="N73" s="102">
        <v>127</v>
      </c>
      <c r="O73" s="102">
        <v>127</v>
      </c>
      <c r="P73" s="102">
        <v>127</v>
      </c>
      <c r="Q73" s="102">
        <v>127</v>
      </c>
      <c r="R73" s="95">
        <f t="shared" si="13"/>
        <v>1524</v>
      </c>
      <c r="S73" s="91">
        <f t="shared" si="14"/>
        <v>6.145161290322581</v>
      </c>
      <c r="T73" s="167" t="s">
        <v>237</v>
      </c>
      <c r="U73" s="2"/>
    </row>
    <row r="74" spans="1:21" ht="12.75">
      <c r="A74" s="7"/>
      <c r="B74" s="3"/>
      <c r="C74" s="159" t="s">
        <v>148</v>
      </c>
      <c r="D74" s="160"/>
      <c r="E74" s="39"/>
      <c r="F74" s="102">
        <v>85</v>
      </c>
      <c r="G74" s="102">
        <v>85</v>
      </c>
      <c r="H74" s="102">
        <v>85</v>
      </c>
      <c r="I74" s="102">
        <v>85</v>
      </c>
      <c r="J74" s="102">
        <v>85</v>
      </c>
      <c r="K74" s="102">
        <v>85</v>
      </c>
      <c r="L74" s="102">
        <v>85</v>
      </c>
      <c r="M74" s="102">
        <v>85</v>
      </c>
      <c r="N74" s="102">
        <v>85</v>
      </c>
      <c r="O74" s="102">
        <v>85</v>
      </c>
      <c r="P74" s="102">
        <v>85</v>
      </c>
      <c r="Q74" s="102">
        <v>85</v>
      </c>
      <c r="R74" s="95">
        <f t="shared" si="13"/>
        <v>1020</v>
      </c>
      <c r="S74" s="91">
        <f t="shared" si="14"/>
        <v>4.112903225806452</v>
      </c>
      <c r="T74" s="167" t="s">
        <v>238</v>
      </c>
      <c r="U74" s="2"/>
    </row>
    <row r="75" spans="1:21" ht="12.75">
      <c r="A75" s="7"/>
      <c r="B75" s="3"/>
      <c r="C75" s="159" t="s">
        <v>131</v>
      </c>
      <c r="D75" s="160"/>
      <c r="E75" s="39"/>
      <c r="F75" s="102">
        <v>350</v>
      </c>
      <c r="G75" s="102">
        <v>350</v>
      </c>
      <c r="H75" s="102">
        <v>350</v>
      </c>
      <c r="I75" s="102">
        <v>350</v>
      </c>
      <c r="J75" s="102">
        <v>350</v>
      </c>
      <c r="K75" s="102">
        <v>350</v>
      </c>
      <c r="L75" s="102">
        <v>350</v>
      </c>
      <c r="M75" s="102">
        <v>350</v>
      </c>
      <c r="N75" s="102">
        <v>350</v>
      </c>
      <c r="O75" s="102">
        <v>350</v>
      </c>
      <c r="P75" s="102">
        <v>350</v>
      </c>
      <c r="Q75" s="102">
        <v>350</v>
      </c>
      <c r="R75" s="95">
        <f t="shared" si="13"/>
        <v>4200</v>
      </c>
      <c r="S75" s="91">
        <f t="shared" si="14"/>
        <v>16.93548387096774</v>
      </c>
      <c r="T75" s="167" t="s">
        <v>205</v>
      </c>
      <c r="U75" s="2"/>
    </row>
    <row r="76" spans="1:21" ht="12.75">
      <c r="A76" s="7"/>
      <c r="B76" s="3"/>
      <c r="C76" s="159" t="s">
        <v>108</v>
      </c>
      <c r="D76" s="160"/>
      <c r="E76" s="39"/>
      <c r="F76" s="102">
        <v>200</v>
      </c>
      <c r="G76" s="102">
        <v>200</v>
      </c>
      <c r="H76" s="102">
        <v>200</v>
      </c>
      <c r="I76" s="102">
        <v>200</v>
      </c>
      <c r="J76" s="102">
        <v>200</v>
      </c>
      <c r="K76" s="102">
        <v>200</v>
      </c>
      <c r="L76" s="102">
        <v>200</v>
      </c>
      <c r="M76" s="102">
        <v>200</v>
      </c>
      <c r="N76" s="102">
        <v>200</v>
      </c>
      <c r="O76" s="102">
        <v>200</v>
      </c>
      <c r="P76" s="102">
        <v>200</v>
      </c>
      <c r="Q76" s="102">
        <v>200</v>
      </c>
      <c r="R76" s="95">
        <f t="shared" si="13"/>
        <v>2400</v>
      </c>
      <c r="S76" s="91">
        <f t="shared" si="14"/>
        <v>9.67741935483871</v>
      </c>
      <c r="T76" s="167" t="s">
        <v>206</v>
      </c>
      <c r="U76" s="2"/>
    </row>
    <row r="77" spans="1:21" ht="12.75">
      <c r="A77" s="7"/>
      <c r="B77" s="3"/>
      <c r="C77" s="159" t="s">
        <v>72</v>
      </c>
      <c r="D77" s="160"/>
      <c r="E77" s="39"/>
      <c r="F77" s="102">
        <v>250</v>
      </c>
      <c r="G77" s="102">
        <v>250</v>
      </c>
      <c r="H77" s="102">
        <v>250</v>
      </c>
      <c r="I77" s="102">
        <v>250</v>
      </c>
      <c r="J77" s="102">
        <v>250</v>
      </c>
      <c r="K77" s="102">
        <v>250</v>
      </c>
      <c r="L77" s="102">
        <v>250</v>
      </c>
      <c r="M77" s="102">
        <v>250</v>
      </c>
      <c r="N77" s="102">
        <v>250</v>
      </c>
      <c r="O77" s="102">
        <v>250</v>
      </c>
      <c r="P77" s="102">
        <v>250</v>
      </c>
      <c r="Q77" s="102">
        <v>250</v>
      </c>
      <c r="R77" s="95">
        <f t="shared" si="13"/>
        <v>3000</v>
      </c>
      <c r="S77" s="91">
        <f t="shared" si="14"/>
        <v>12.096774193548388</v>
      </c>
      <c r="T77" s="167" t="s">
        <v>157</v>
      </c>
      <c r="U77" s="2"/>
    </row>
    <row r="78" spans="1:21" ht="12.75">
      <c r="A78" s="7"/>
      <c r="B78" s="3"/>
      <c r="C78" s="159" t="s">
        <v>33</v>
      </c>
      <c r="D78" s="160"/>
      <c r="E78" s="39"/>
      <c r="F78" s="102">
        <v>500</v>
      </c>
      <c r="G78" s="102">
        <v>500</v>
      </c>
      <c r="H78" s="102">
        <v>500</v>
      </c>
      <c r="I78" s="102">
        <v>500</v>
      </c>
      <c r="J78" s="102">
        <v>500</v>
      </c>
      <c r="K78" s="102">
        <v>500</v>
      </c>
      <c r="L78" s="102">
        <v>500</v>
      </c>
      <c r="M78" s="102">
        <v>500</v>
      </c>
      <c r="N78" s="102">
        <v>500</v>
      </c>
      <c r="O78" s="102">
        <v>500</v>
      </c>
      <c r="P78" s="102">
        <v>500</v>
      </c>
      <c r="Q78" s="102">
        <v>500</v>
      </c>
      <c r="R78" s="95">
        <f t="shared" si="13"/>
        <v>6000</v>
      </c>
      <c r="S78" s="91">
        <f t="shared" si="14"/>
        <v>24.193548387096776</v>
      </c>
      <c r="T78" s="167" t="s">
        <v>151</v>
      </c>
      <c r="U78" s="2"/>
    </row>
    <row r="79" spans="1:21" ht="12.75">
      <c r="A79" s="7"/>
      <c r="B79" s="3"/>
      <c r="C79" s="159" t="s">
        <v>150</v>
      </c>
      <c r="D79" s="160"/>
      <c r="E79" s="39"/>
      <c r="F79" s="102">
        <v>350</v>
      </c>
      <c r="G79" s="102">
        <v>350</v>
      </c>
      <c r="H79" s="102">
        <v>350</v>
      </c>
      <c r="I79" s="102">
        <v>350</v>
      </c>
      <c r="J79" s="102">
        <v>350</v>
      </c>
      <c r="K79" s="102">
        <v>350</v>
      </c>
      <c r="L79" s="102">
        <v>350</v>
      </c>
      <c r="M79" s="102">
        <v>350</v>
      </c>
      <c r="N79" s="102">
        <v>350</v>
      </c>
      <c r="O79" s="102">
        <v>350</v>
      </c>
      <c r="P79" s="102">
        <v>350</v>
      </c>
      <c r="Q79" s="102">
        <v>350</v>
      </c>
      <c r="R79" s="95">
        <f t="shared" si="13"/>
        <v>4200</v>
      </c>
      <c r="S79" s="91">
        <f t="shared" si="14"/>
        <v>16.93548387096774</v>
      </c>
      <c r="T79" s="167" t="s">
        <v>152</v>
      </c>
      <c r="U79" s="2"/>
    </row>
    <row r="80" spans="1:21" ht="12.75">
      <c r="A80" s="7"/>
      <c r="B80" s="3"/>
      <c r="C80" s="159" t="s">
        <v>114</v>
      </c>
      <c r="D80" s="160"/>
      <c r="E80" s="39"/>
      <c r="F80" s="102">
        <v>83.33</v>
      </c>
      <c r="G80" s="102">
        <v>83.33</v>
      </c>
      <c r="H80" s="102">
        <v>83.33</v>
      </c>
      <c r="I80" s="102">
        <v>83.33</v>
      </c>
      <c r="J80" s="102">
        <v>83.33</v>
      </c>
      <c r="K80" s="102">
        <v>83.33</v>
      </c>
      <c r="L80" s="102">
        <v>83.33</v>
      </c>
      <c r="M80" s="102">
        <v>83.33</v>
      </c>
      <c r="N80" s="102">
        <v>83.33</v>
      </c>
      <c r="O80" s="102">
        <v>83.33</v>
      </c>
      <c r="P80" s="102">
        <v>83.33</v>
      </c>
      <c r="Q80" s="102">
        <v>83.33</v>
      </c>
      <c r="R80" s="95">
        <f t="shared" si="13"/>
        <v>999.9600000000002</v>
      </c>
      <c r="S80" s="91">
        <f t="shared" si="14"/>
        <v>4.032096774193549</v>
      </c>
      <c r="T80" s="167" t="s">
        <v>204</v>
      </c>
      <c r="U80" s="2"/>
    </row>
    <row r="81" spans="1:21" ht="12.75">
      <c r="A81" s="7"/>
      <c r="B81" s="3"/>
      <c r="C81" s="159" t="s">
        <v>109</v>
      </c>
      <c r="D81" s="160"/>
      <c r="E81" s="39"/>
      <c r="F81" s="101">
        <v>100</v>
      </c>
      <c r="G81" s="101">
        <v>100</v>
      </c>
      <c r="H81" s="101">
        <v>100</v>
      </c>
      <c r="I81" s="101">
        <v>100</v>
      </c>
      <c r="J81" s="101">
        <v>100</v>
      </c>
      <c r="K81" s="101">
        <v>100</v>
      </c>
      <c r="L81" s="101">
        <v>100</v>
      </c>
      <c r="M81" s="101">
        <v>100</v>
      </c>
      <c r="N81" s="101">
        <v>100</v>
      </c>
      <c r="O81" s="101">
        <v>100</v>
      </c>
      <c r="P81" s="101">
        <v>100</v>
      </c>
      <c r="Q81" s="101">
        <v>100</v>
      </c>
      <c r="R81" s="95">
        <f t="shared" si="13"/>
        <v>1200</v>
      </c>
      <c r="S81" s="91">
        <f t="shared" si="14"/>
        <v>4.838709677419355</v>
      </c>
      <c r="T81" s="167" t="s">
        <v>154</v>
      </c>
      <c r="U81" s="2"/>
    </row>
    <row r="82" spans="1:21" ht="12.75">
      <c r="A82" s="7"/>
      <c r="B82" s="3"/>
      <c r="C82" s="162" t="s">
        <v>130</v>
      </c>
      <c r="D82" s="160"/>
      <c r="E82" s="39"/>
      <c r="F82" s="102">
        <v>250</v>
      </c>
      <c r="G82" s="102">
        <v>250</v>
      </c>
      <c r="H82" s="102">
        <v>250</v>
      </c>
      <c r="I82" s="102">
        <v>250</v>
      </c>
      <c r="J82" s="102">
        <v>250</v>
      </c>
      <c r="K82" s="102">
        <v>250</v>
      </c>
      <c r="L82" s="102">
        <v>250</v>
      </c>
      <c r="M82" s="102">
        <v>250</v>
      </c>
      <c r="N82" s="102">
        <v>250</v>
      </c>
      <c r="O82" s="102">
        <v>250</v>
      </c>
      <c r="P82" s="102">
        <v>250</v>
      </c>
      <c r="Q82" s="102">
        <v>250</v>
      </c>
      <c r="R82" s="95">
        <f t="shared" si="13"/>
        <v>3000</v>
      </c>
      <c r="S82" s="91">
        <f t="shared" si="14"/>
        <v>12.096774193548388</v>
      </c>
      <c r="T82" s="167" t="s">
        <v>156</v>
      </c>
      <c r="U82" s="2"/>
    </row>
    <row r="83" spans="1:21" ht="12.75">
      <c r="A83" s="7"/>
      <c r="B83" s="3"/>
      <c r="C83" s="159" t="s">
        <v>50</v>
      </c>
      <c r="D83" s="160"/>
      <c r="E83" s="39"/>
      <c r="F83" s="101">
        <v>200</v>
      </c>
      <c r="G83" s="101">
        <v>200</v>
      </c>
      <c r="H83" s="101">
        <v>200</v>
      </c>
      <c r="I83" s="101">
        <v>200</v>
      </c>
      <c r="J83" s="101">
        <v>200</v>
      </c>
      <c r="K83" s="101">
        <v>200</v>
      </c>
      <c r="L83" s="101">
        <v>200</v>
      </c>
      <c r="M83" s="101">
        <v>200</v>
      </c>
      <c r="N83" s="101">
        <v>200</v>
      </c>
      <c r="O83" s="101">
        <v>200</v>
      </c>
      <c r="P83" s="101">
        <v>200</v>
      </c>
      <c r="Q83" s="101">
        <v>200</v>
      </c>
      <c r="R83" s="95">
        <f t="shared" si="13"/>
        <v>2400</v>
      </c>
      <c r="S83" s="91">
        <f t="shared" si="14"/>
        <v>9.67741935483871</v>
      </c>
      <c r="T83" s="167" t="s">
        <v>207</v>
      </c>
      <c r="U83" s="2"/>
    </row>
    <row r="84" spans="1:21" ht="12.75">
      <c r="A84" s="7"/>
      <c r="B84" s="3"/>
      <c r="C84" s="159" t="s">
        <v>128</v>
      </c>
      <c r="D84" s="160"/>
      <c r="E84" s="39"/>
      <c r="F84" s="102">
        <v>3701</v>
      </c>
      <c r="G84" s="102">
        <v>3701</v>
      </c>
      <c r="H84" s="102">
        <v>3701</v>
      </c>
      <c r="I84" s="102">
        <v>3701</v>
      </c>
      <c r="J84" s="102">
        <v>3701</v>
      </c>
      <c r="K84" s="102">
        <v>3701</v>
      </c>
      <c r="L84" s="102">
        <v>3701</v>
      </c>
      <c r="M84" s="102">
        <v>3701</v>
      </c>
      <c r="N84" s="102">
        <v>3701</v>
      </c>
      <c r="O84" s="102">
        <v>3701</v>
      </c>
      <c r="P84" s="102">
        <v>3701</v>
      </c>
      <c r="Q84" s="102">
        <v>3701</v>
      </c>
      <c r="R84" s="95">
        <f t="shared" si="13"/>
        <v>44412</v>
      </c>
      <c r="S84" s="91">
        <f t="shared" si="14"/>
        <v>179.08064516129033</v>
      </c>
      <c r="T84" s="167" t="s">
        <v>208</v>
      </c>
      <c r="U84" s="2"/>
    </row>
    <row r="85" spans="1:21" ht="12.75">
      <c r="A85" s="7"/>
      <c r="B85" s="3"/>
      <c r="C85" s="159" t="s">
        <v>90</v>
      </c>
      <c r="D85" s="160"/>
      <c r="E85" s="39"/>
      <c r="F85" s="102">
        <v>100</v>
      </c>
      <c r="G85" s="102">
        <v>100</v>
      </c>
      <c r="H85" s="102">
        <v>100</v>
      </c>
      <c r="I85" s="102">
        <v>100</v>
      </c>
      <c r="J85" s="102">
        <v>100</v>
      </c>
      <c r="K85" s="102">
        <v>100</v>
      </c>
      <c r="L85" s="102">
        <v>100</v>
      </c>
      <c r="M85" s="102">
        <v>100</v>
      </c>
      <c r="N85" s="102">
        <v>100</v>
      </c>
      <c r="O85" s="102">
        <v>100</v>
      </c>
      <c r="P85" s="102">
        <v>100</v>
      </c>
      <c r="Q85" s="102">
        <v>100</v>
      </c>
      <c r="R85" s="95">
        <f t="shared" si="13"/>
        <v>1200</v>
      </c>
      <c r="S85" s="91">
        <f t="shared" si="14"/>
        <v>4.838709677419355</v>
      </c>
      <c r="T85" s="167" t="s">
        <v>209</v>
      </c>
      <c r="U85" s="2"/>
    </row>
    <row r="86" spans="1:21" ht="12.75">
      <c r="A86" s="7"/>
      <c r="B86" s="3"/>
      <c r="C86" s="159" t="s">
        <v>112</v>
      </c>
      <c r="D86" s="160"/>
      <c r="E86" s="39"/>
      <c r="F86" s="102">
        <v>50</v>
      </c>
      <c r="G86" s="102">
        <v>50</v>
      </c>
      <c r="H86" s="102">
        <v>50</v>
      </c>
      <c r="I86" s="102">
        <v>50</v>
      </c>
      <c r="J86" s="102">
        <v>50</v>
      </c>
      <c r="K86" s="102">
        <v>50</v>
      </c>
      <c r="L86" s="102">
        <v>50</v>
      </c>
      <c r="M86" s="102">
        <v>50</v>
      </c>
      <c r="N86" s="102">
        <v>50</v>
      </c>
      <c r="O86" s="102">
        <v>50</v>
      </c>
      <c r="P86" s="102">
        <v>50</v>
      </c>
      <c r="Q86" s="102">
        <v>50</v>
      </c>
      <c r="R86" s="95">
        <f t="shared" si="13"/>
        <v>600</v>
      </c>
      <c r="S86" s="91">
        <f t="shared" si="14"/>
        <v>2.4193548387096775</v>
      </c>
      <c r="T86" s="167" t="s">
        <v>212</v>
      </c>
      <c r="U86" s="2"/>
    </row>
    <row r="87" spans="1:21" ht="12.75">
      <c r="A87" s="7"/>
      <c r="B87" s="3"/>
      <c r="C87" s="159" t="s">
        <v>113</v>
      </c>
      <c r="D87" s="160"/>
      <c r="E87" s="39"/>
      <c r="F87" s="102">
        <v>250</v>
      </c>
      <c r="G87" s="102">
        <v>250</v>
      </c>
      <c r="H87" s="102">
        <v>250</v>
      </c>
      <c r="I87" s="102">
        <v>250</v>
      </c>
      <c r="J87" s="102">
        <v>250</v>
      </c>
      <c r="K87" s="102">
        <v>250</v>
      </c>
      <c r="L87" s="102">
        <v>250</v>
      </c>
      <c r="M87" s="102">
        <v>250</v>
      </c>
      <c r="N87" s="102">
        <v>250</v>
      </c>
      <c r="O87" s="102">
        <v>250</v>
      </c>
      <c r="P87" s="102">
        <v>250</v>
      </c>
      <c r="Q87" s="102">
        <v>250</v>
      </c>
      <c r="R87" s="95">
        <f t="shared" si="13"/>
        <v>3000</v>
      </c>
      <c r="S87" s="91">
        <f t="shared" si="14"/>
        <v>12.096774193548388</v>
      </c>
      <c r="T87" s="167" t="s">
        <v>153</v>
      </c>
      <c r="U87" s="2"/>
    </row>
    <row r="88" spans="1:21" ht="12.75">
      <c r="A88" s="7"/>
      <c r="B88" s="3"/>
      <c r="C88" s="159" t="s">
        <v>118</v>
      </c>
      <c r="D88" s="160"/>
      <c r="E88" s="39"/>
      <c r="F88" s="102">
        <v>50</v>
      </c>
      <c r="G88" s="102">
        <v>50</v>
      </c>
      <c r="H88" s="102">
        <v>50</v>
      </c>
      <c r="I88" s="102">
        <v>50</v>
      </c>
      <c r="J88" s="102">
        <v>50</v>
      </c>
      <c r="K88" s="102">
        <v>50</v>
      </c>
      <c r="L88" s="102">
        <v>50</v>
      </c>
      <c r="M88" s="102">
        <v>50</v>
      </c>
      <c r="N88" s="102">
        <v>50</v>
      </c>
      <c r="O88" s="102">
        <v>50</v>
      </c>
      <c r="P88" s="102">
        <v>50</v>
      </c>
      <c r="Q88" s="102">
        <v>50</v>
      </c>
      <c r="R88" s="95">
        <f t="shared" si="13"/>
        <v>600</v>
      </c>
      <c r="S88" s="91">
        <f t="shared" si="14"/>
        <v>2.4193548387096775</v>
      </c>
      <c r="T88" s="167" t="s">
        <v>210</v>
      </c>
      <c r="U88" s="2"/>
    </row>
    <row r="89" spans="1:21" ht="12.75">
      <c r="A89" s="7"/>
      <c r="B89" s="3"/>
      <c r="C89" s="162" t="s">
        <v>129</v>
      </c>
      <c r="D89" s="160"/>
      <c r="E89" s="39"/>
      <c r="F89" s="101">
        <v>100</v>
      </c>
      <c r="G89" s="101">
        <v>100</v>
      </c>
      <c r="H89" s="101">
        <v>100</v>
      </c>
      <c r="I89" s="101">
        <v>100</v>
      </c>
      <c r="J89" s="101">
        <v>100</v>
      </c>
      <c r="K89" s="101">
        <v>100</v>
      </c>
      <c r="L89" s="101">
        <v>100</v>
      </c>
      <c r="M89" s="101">
        <v>100</v>
      </c>
      <c r="N89" s="101">
        <v>100</v>
      </c>
      <c r="O89" s="101">
        <v>100</v>
      </c>
      <c r="P89" s="101">
        <v>100</v>
      </c>
      <c r="Q89" s="101">
        <v>100</v>
      </c>
      <c r="R89" s="95">
        <f t="shared" si="13"/>
        <v>1200</v>
      </c>
      <c r="S89" s="91">
        <f t="shared" si="14"/>
        <v>4.838709677419355</v>
      </c>
      <c r="T89" s="167" t="s">
        <v>214</v>
      </c>
      <c r="U89" s="2"/>
    </row>
    <row r="90" spans="1:21" ht="12.75">
      <c r="A90" s="7"/>
      <c r="B90" s="3"/>
      <c r="C90" s="159" t="s">
        <v>149</v>
      </c>
      <c r="D90" s="160"/>
      <c r="E90" s="39"/>
      <c r="F90" s="101">
        <v>104</v>
      </c>
      <c r="G90" s="101">
        <v>104</v>
      </c>
      <c r="H90" s="101">
        <v>104</v>
      </c>
      <c r="I90" s="101">
        <v>104</v>
      </c>
      <c r="J90" s="101">
        <v>104</v>
      </c>
      <c r="K90" s="101">
        <v>104</v>
      </c>
      <c r="L90" s="101">
        <v>104</v>
      </c>
      <c r="M90" s="101">
        <v>104</v>
      </c>
      <c r="N90" s="101">
        <v>104</v>
      </c>
      <c r="O90" s="101">
        <v>104</v>
      </c>
      <c r="P90" s="101">
        <v>104</v>
      </c>
      <c r="Q90" s="101">
        <v>104</v>
      </c>
      <c r="R90" s="95">
        <f t="shared" si="13"/>
        <v>1248</v>
      </c>
      <c r="S90" s="91">
        <f t="shared" si="14"/>
        <v>5.032258064516129</v>
      </c>
      <c r="T90" s="167" t="s">
        <v>155</v>
      </c>
      <c r="U90" s="2"/>
    </row>
    <row r="91" spans="1:21" ht="12.75">
      <c r="A91" s="7"/>
      <c r="B91" s="3"/>
      <c r="C91" s="159" t="s">
        <v>111</v>
      </c>
      <c r="D91" s="160"/>
      <c r="E91" s="39"/>
      <c r="F91" s="101">
        <v>125</v>
      </c>
      <c r="G91" s="101">
        <v>125</v>
      </c>
      <c r="H91" s="101">
        <v>125</v>
      </c>
      <c r="I91" s="101">
        <v>125</v>
      </c>
      <c r="J91" s="101">
        <v>125</v>
      </c>
      <c r="K91" s="101">
        <v>125</v>
      </c>
      <c r="L91" s="101">
        <v>125</v>
      </c>
      <c r="M91" s="101">
        <v>125</v>
      </c>
      <c r="N91" s="101">
        <v>125</v>
      </c>
      <c r="O91" s="101">
        <v>125</v>
      </c>
      <c r="P91" s="101">
        <v>125</v>
      </c>
      <c r="Q91" s="101">
        <v>125</v>
      </c>
      <c r="R91" s="95">
        <f t="shared" si="13"/>
        <v>1500</v>
      </c>
      <c r="S91" s="91">
        <f t="shared" si="14"/>
        <v>6.048387096774194</v>
      </c>
      <c r="T91" s="167" t="s">
        <v>202</v>
      </c>
      <c r="U91" s="2"/>
    </row>
    <row r="92" spans="1:21" ht="12.75">
      <c r="A92" s="7"/>
      <c r="B92" s="3"/>
      <c r="C92" s="159" t="s">
        <v>116</v>
      </c>
      <c r="D92" s="160"/>
      <c r="E92" s="39"/>
      <c r="F92" s="102">
        <v>450</v>
      </c>
      <c r="G92" s="102">
        <v>450</v>
      </c>
      <c r="H92" s="102">
        <v>450</v>
      </c>
      <c r="I92" s="102">
        <v>450</v>
      </c>
      <c r="J92" s="102">
        <v>450</v>
      </c>
      <c r="K92" s="102">
        <v>450</v>
      </c>
      <c r="L92" s="102">
        <v>450</v>
      </c>
      <c r="M92" s="102">
        <v>450</v>
      </c>
      <c r="N92" s="102">
        <v>450</v>
      </c>
      <c r="O92" s="102">
        <v>450</v>
      </c>
      <c r="P92" s="102">
        <v>450</v>
      </c>
      <c r="Q92" s="102">
        <v>450</v>
      </c>
      <c r="R92" s="95">
        <f t="shared" si="13"/>
        <v>5400</v>
      </c>
      <c r="S92" s="91">
        <f t="shared" si="14"/>
        <v>21.774193548387096</v>
      </c>
      <c r="T92" s="174" t="s">
        <v>203</v>
      </c>
      <c r="U92" s="2"/>
    </row>
    <row r="93" spans="1:21" ht="12.75">
      <c r="A93" s="7"/>
      <c r="B93" s="3"/>
      <c r="C93" s="159" t="s">
        <v>73</v>
      </c>
      <c r="D93" s="160"/>
      <c r="E93" s="39"/>
      <c r="F93" s="101">
        <v>250</v>
      </c>
      <c r="G93" s="101">
        <v>250</v>
      </c>
      <c r="H93" s="101">
        <v>250</v>
      </c>
      <c r="I93" s="101">
        <v>250</v>
      </c>
      <c r="J93" s="101">
        <v>250</v>
      </c>
      <c r="K93" s="101">
        <v>250</v>
      </c>
      <c r="L93" s="101">
        <v>250</v>
      </c>
      <c r="M93" s="101">
        <v>250</v>
      </c>
      <c r="N93" s="101">
        <v>250</v>
      </c>
      <c r="O93" s="101">
        <v>250</v>
      </c>
      <c r="P93" s="101">
        <v>250</v>
      </c>
      <c r="Q93" s="101">
        <v>250</v>
      </c>
      <c r="R93" s="95">
        <f t="shared" si="13"/>
        <v>3000</v>
      </c>
      <c r="S93" s="91">
        <f t="shared" si="14"/>
        <v>12.096774193548388</v>
      </c>
      <c r="T93" s="167" t="s">
        <v>201</v>
      </c>
      <c r="U93" s="2"/>
    </row>
    <row r="94" spans="1:21" ht="12.75">
      <c r="A94" s="7"/>
      <c r="B94" s="3"/>
      <c r="C94" s="159" t="s">
        <v>132</v>
      </c>
      <c r="D94" s="160"/>
      <c r="E94" s="39"/>
      <c r="F94" s="102">
        <v>100</v>
      </c>
      <c r="G94" s="102">
        <v>100</v>
      </c>
      <c r="H94" s="102">
        <v>100</v>
      </c>
      <c r="I94" s="102">
        <v>100</v>
      </c>
      <c r="J94" s="102">
        <v>100</v>
      </c>
      <c r="K94" s="102">
        <v>100</v>
      </c>
      <c r="L94" s="102">
        <v>100</v>
      </c>
      <c r="M94" s="102">
        <v>100</v>
      </c>
      <c r="N94" s="102">
        <v>100</v>
      </c>
      <c r="O94" s="102">
        <v>100</v>
      </c>
      <c r="P94" s="102">
        <v>100</v>
      </c>
      <c r="Q94" s="102">
        <v>100</v>
      </c>
      <c r="R94" s="95">
        <f t="shared" si="13"/>
        <v>1200</v>
      </c>
      <c r="S94" s="91">
        <f t="shared" si="14"/>
        <v>4.838709677419355</v>
      </c>
      <c r="T94" s="167" t="s">
        <v>213</v>
      </c>
      <c r="U94" s="2"/>
    </row>
    <row r="95" spans="1:21" ht="12.75">
      <c r="A95" s="7"/>
      <c r="B95" s="3"/>
      <c r="C95" s="159" t="s">
        <v>127</v>
      </c>
      <c r="D95" s="160"/>
      <c r="E95" s="39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95">
        <f t="shared" si="13"/>
        <v>0</v>
      </c>
      <c r="S95" s="91">
        <f t="shared" si="14"/>
        <v>0</v>
      </c>
      <c r="T95" s="167" t="s">
        <v>139</v>
      </c>
      <c r="U95" s="2"/>
    </row>
    <row r="96" spans="1:21" ht="12.75">
      <c r="A96" s="7"/>
      <c r="B96" s="3"/>
      <c r="C96" s="159" t="s">
        <v>133</v>
      </c>
      <c r="D96" s="160"/>
      <c r="E96" s="39"/>
      <c r="F96" s="102">
        <v>2976</v>
      </c>
      <c r="G96" s="102">
        <v>2976</v>
      </c>
      <c r="H96" s="102">
        <v>2976</v>
      </c>
      <c r="I96" s="102">
        <v>2976</v>
      </c>
      <c r="J96" s="102">
        <v>2976</v>
      </c>
      <c r="K96" s="102">
        <v>2976</v>
      </c>
      <c r="L96" s="102">
        <v>2976</v>
      </c>
      <c r="M96" s="102">
        <v>2976</v>
      </c>
      <c r="N96" s="102">
        <v>2976</v>
      </c>
      <c r="O96" s="102">
        <v>2976</v>
      </c>
      <c r="P96" s="102">
        <v>2976</v>
      </c>
      <c r="Q96" s="102">
        <v>2976</v>
      </c>
      <c r="R96" s="95">
        <f t="shared" si="13"/>
        <v>35712</v>
      </c>
      <c r="S96" s="91">
        <f t="shared" si="14"/>
        <v>144</v>
      </c>
      <c r="T96" s="167" t="s">
        <v>223</v>
      </c>
      <c r="U96" s="2"/>
    </row>
    <row r="97" spans="1:21" ht="12.75">
      <c r="A97" s="7"/>
      <c r="B97" s="3"/>
      <c r="C97" s="159" t="s">
        <v>134</v>
      </c>
      <c r="D97" s="160"/>
      <c r="E97" s="39"/>
      <c r="F97" s="102">
        <v>0</v>
      </c>
      <c r="G97" s="102">
        <v>0</v>
      </c>
      <c r="H97" s="102">
        <v>0</v>
      </c>
      <c r="I97" s="102">
        <v>0</v>
      </c>
      <c r="J97" s="102">
        <v>0</v>
      </c>
      <c r="K97" s="102">
        <v>0</v>
      </c>
      <c r="L97" s="102">
        <v>0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95">
        <f t="shared" si="13"/>
        <v>0</v>
      </c>
      <c r="S97" s="92">
        <f t="shared" si="14"/>
        <v>0</v>
      </c>
      <c r="T97" s="167" t="s">
        <v>224</v>
      </c>
      <c r="U97" s="2"/>
    </row>
    <row r="98" spans="1:21" ht="12.75">
      <c r="A98" s="7"/>
      <c r="B98" s="3"/>
      <c r="C98" s="159" t="s">
        <v>81</v>
      </c>
      <c r="D98" s="160"/>
      <c r="E98" s="39"/>
      <c r="F98" s="102">
        <v>250</v>
      </c>
      <c r="G98" s="102">
        <v>250</v>
      </c>
      <c r="H98" s="102">
        <v>250</v>
      </c>
      <c r="I98" s="102">
        <v>250</v>
      </c>
      <c r="J98" s="102">
        <v>250</v>
      </c>
      <c r="K98" s="102">
        <v>250</v>
      </c>
      <c r="L98" s="102">
        <v>250</v>
      </c>
      <c r="M98" s="102">
        <v>250</v>
      </c>
      <c r="N98" s="102">
        <v>250</v>
      </c>
      <c r="O98" s="102">
        <v>250</v>
      </c>
      <c r="P98" s="102">
        <v>250</v>
      </c>
      <c r="Q98" s="102">
        <v>250</v>
      </c>
      <c r="R98" s="95">
        <f t="shared" si="13"/>
        <v>3000</v>
      </c>
      <c r="S98" s="92">
        <f t="shared" si="14"/>
        <v>12.096774193548388</v>
      </c>
      <c r="T98" s="167" t="s">
        <v>158</v>
      </c>
      <c r="U98" s="2"/>
    </row>
    <row r="99" spans="1:21" ht="12.75">
      <c r="A99" s="7"/>
      <c r="B99" s="3"/>
      <c r="C99" s="38" t="s">
        <v>34</v>
      </c>
      <c r="D99" s="39"/>
      <c r="E99" s="43"/>
      <c r="F99" s="98">
        <f>SUM(F70:F98)</f>
        <v>11151.33</v>
      </c>
      <c r="G99" s="98">
        <f aca="true" t="shared" si="15" ref="G99:Q99">SUM(G70:G98)</f>
        <v>11151.33</v>
      </c>
      <c r="H99" s="98">
        <f t="shared" si="15"/>
        <v>11151.33</v>
      </c>
      <c r="I99" s="98">
        <f t="shared" si="15"/>
        <v>11151.33</v>
      </c>
      <c r="J99" s="98">
        <f t="shared" si="15"/>
        <v>11151.33</v>
      </c>
      <c r="K99" s="98">
        <f t="shared" si="15"/>
        <v>11151.33</v>
      </c>
      <c r="L99" s="98">
        <f t="shared" si="15"/>
        <v>11151.33</v>
      </c>
      <c r="M99" s="98">
        <f t="shared" si="15"/>
        <v>11151.33</v>
      </c>
      <c r="N99" s="98">
        <f t="shared" si="15"/>
        <v>11151.33</v>
      </c>
      <c r="O99" s="98">
        <f t="shared" si="15"/>
        <v>11151.33</v>
      </c>
      <c r="P99" s="98">
        <f t="shared" si="15"/>
        <v>11151.33</v>
      </c>
      <c r="Q99" s="98">
        <f t="shared" si="15"/>
        <v>11151.33</v>
      </c>
      <c r="R99" s="94">
        <f t="shared" si="13"/>
        <v>133815.96</v>
      </c>
      <c r="S99" s="93">
        <f t="shared" si="14"/>
        <v>539.5804838709677</v>
      </c>
      <c r="T99" s="19"/>
      <c r="U99" s="2"/>
    </row>
    <row r="100" spans="1:21" ht="12.75">
      <c r="A100" s="7"/>
      <c r="B100" s="3"/>
      <c r="C100" s="39"/>
      <c r="D100" s="39"/>
      <c r="E100" s="39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4"/>
      <c r="T100" s="26"/>
      <c r="U100" s="2"/>
    </row>
    <row r="101" spans="1:21" ht="12.75">
      <c r="A101" s="7"/>
      <c r="B101" s="2"/>
      <c r="C101" s="38" t="s">
        <v>52</v>
      </c>
      <c r="D101" s="42"/>
      <c r="E101" s="42"/>
      <c r="F101" s="99">
        <f aca="true" t="shared" si="16" ref="F101:Q101">F54+F63+F67+F99</f>
        <v>77428.83</v>
      </c>
      <c r="G101" s="99">
        <f t="shared" si="16"/>
        <v>77428.83</v>
      </c>
      <c r="H101" s="99">
        <f t="shared" si="16"/>
        <v>77428.83</v>
      </c>
      <c r="I101" s="99">
        <f t="shared" si="16"/>
        <v>77428.83</v>
      </c>
      <c r="J101" s="99">
        <f t="shared" si="16"/>
        <v>60908.83</v>
      </c>
      <c r="K101" s="99">
        <f t="shared" si="16"/>
        <v>60588.83</v>
      </c>
      <c r="L101" s="99">
        <f t="shared" si="16"/>
        <v>61057.16</v>
      </c>
      <c r="M101" s="99">
        <f t="shared" si="16"/>
        <v>55961.78</v>
      </c>
      <c r="N101" s="99">
        <f t="shared" si="16"/>
        <v>56070.66</v>
      </c>
      <c r="O101" s="99">
        <f t="shared" si="16"/>
        <v>56070.66</v>
      </c>
      <c r="P101" s="99">
        <f t="shared" si="16"/>
        <v>56070.66</v>
      </c>
      <c r="Q101" s="99">
        <f t="shared" si="16"/>
        <v>56070.66</v>
      </c>
      <c r="R101" s="94">
        <f>SUM(F101:Q101)</f>
        <v>772514.5600000002</v>
      </c>
      <c r="S101" s="93">
        <f>R101/L$3</f>
        <v>3114.9780645161295</v>
      </c>
      <c r="T101" s="19"/>
      <c r="U101" s="2"/>
    </row>
    <row r="102" spans="1:21" ht="12.75">
      <c r="A102" s="7"/>
      <c r="B102" s="2"/>
      <c r="C102" s="42"/>
      <c r="D102" s="42"/>
      <c r="E102" s="42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1"/>
      <c r="S102" s="72"/>
      <c r="T102" s="2"/>
      <c r="U102" s="33"/>
    </row>
    <row r="103" spans="1:21" ht="12.75">
      <c r="A103" s="7"/>
      <c r="B103" s="2"/>
      <c r="C103" s="176" t="s">
        <v>37</v>
      </c>
      <c r="D103" s="177"/>
      <c r="E103" s="39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2"/>
      <c r="T103" s="26"/>
      <c r="U103" s="33"/>
    </row>
    <row r="104" spans="1:21" ht="12.75">
      <c r="A104" s="7"/>
      <c r="B104" s="2"/>
      <c r="C104" s="177" t="s">
        <v>64</v>
      </c>
      <c r="D104" s="177"/>
      <c r="E104" s="39"/>
      <c r="F104" s="102">
        <v>1425.42</v>
      </c>
      <c r="G104" s="102">
        <v>1425.42</v>
      </c>
      <c r="H104" s="102">
        <v>1425.42</v>
      </c>
      <c r="I104" s="102">
        <v>1425.42</v>
      </c>
      <c r="J104" s="102">
        <v>1425.42</v>
      </c>
      <c r="K104" s="102">
        <v>1425.42</v>
      </c>
      <c r="L104" s="102">
        <v>1425.42</v>
      </c>
      <c r="M104" s="102">
        <v>1425.42</v>
      </c>
      <c r="N104" s="102">
        <v>1425.42</v>
      </c>
      <c r="O104" s="102">
        <v>1425.42</v>
      </c>
      <c r="P104" s="102">
        <v>1425.42</v>
      </c>
      <c r="Q104" s="102">
        <v>1425.42</v>
      </c>
      <c r="R104" s="184">
        <f aca="true" t="shared" si="17" ref="R104:R113">SUM(F104:Q104)</f>
        <v>17105.04</v>
      </c>
      <c r="S104" s="185">
        <f aca="true" t="shared" si="18" ref="S104:S115">R104/L$3</f>
        <v>68.97193548387096</v>
      </c>
      <c r="T104" s="186" t="s">
        <v>218</v>
      </c>
      <c r="U104" s="29"/>
    </row>
    <row r="105" spans="1:21" ht="12.75">
      <c r="A105" s="7"/>
      <c r="B105" s="2"/>
      <c r="C105" s="178" t="s">
        <v>147</v>
      </c>
      <c r="D105" s="177"/>
      <c r="E105" s="39"/>
      <c r="F105" s="102">
        <v>925.92</v>
      </c>
      <c r="G105" s="102">
        <v>925.92</v>
      </c>
      <c r="H105" s="102">
        <v>925.92</v>
      </c>
      <c r="I105" s="102">
        <v>925.92</v>
      </c>
      <c r="J105" s="102">
        <v>925.92</v>
      </c>
      <c r="K105" s="102">
        <v>925.92</v>
      </c>
      <c r="L105" s="102">
        <v>925.92</v>
      </c>
      <c r="M105" s="102">
        <v>925.92</v>
      </c>
      <c r="N105" s="102">
        <v>925.92</v>
      </c>
      <c r="O105" s="102">
        <v>925.92</v>
      </c>
      <c r="P105" s="102">
        <v>925.92</v>
      </c>
      <c r="Q105" s="102">
        <v>925.92</v>
      </c>
      <c r="R105" s="184">
        <f t="shared" si="17"/>
        <v>11111.039999999999</v>
      </c>
      <c r="S105" s="185">
        <f t="shared" si="18"/>
        <v>44.802580645161285</v>
      </c>
      <c r="T105" s="186" t="s">
        <v>228</v>
      </c>
      <c r="U105" s="29"/>
    </row>
    <row r="106" spans="1:21" ht="12.75">
      <c r="A106" s="7"/>
      <c r="B106" s="2"/>
      <c r="C106" s="179" t="s">
        <v>88</v>
      </c>
      <c r="D106" s="177"/>
      <c r="E106" s="39"/>
      <c r="F106" s="102">
        <v>208.34</v>
      </c>
      <c r="G106" s="102">
        <v>208.34</v>
      </c>
      <c r="H106" s="102">
        <v>208.34</v>
      </c>
      <c r="I106" s="102">
        <v>208.34</v>
      </c>
      <c r="J106" s="102">
        <v>208.34</v>
      </c>
      <c r="K106" s="102">
        <v>208.34</v>
      </c>
      <c r="L106" s="102">
        <v>208.34</v>
      </c>
      <c r="M106" s="102">
        <v>208.34</v>
      </c>
      <c r="N106" s="102">
        <v>208.34</v>
      </c>
      <c r="O106" s="102">
        <v>208.34</v>
      </c>
      <c r="P106" s="102">
        <v>208.34</v>
      </c>
      <c r="Q106" s="102">
        <v>208.34</v>
      </c>
      <c r="R106" s="184">
        <f t="shared" si="17"/>
        <v>2500.08</v>
      </c>
      <c r="S106" s="185">
        <f t="shared" si="18"/>
        <v>10.080967741935483</v>
      </c>
      <c r="T106" s="186" t="s">
        <v>219</v>
      </c>
      <c r="U106" s="29"/>
    </row>
    <row r="107" spans="1:21" ht="12.75">
      <c r="A107" s="7"/>
      <c r="B107" s="2"/>
      <c r="C107" s="177" t="s">
        <v>84</v>
      </c>
      <c r="D107" s="180"/>
      <c r="E107" s="39"/>
      <c r="F107" s="101">
        <v>231.5</v>
      </c>
      <c r="G107" s="101">
        <v>231.5</v>
      </c>
      <c r="H107" s="101">
        <v>231.5</v>
      </c>
      <c r="I107" s="101">
        <v>231.5</v>
      </c>
      <c r="J107" s="101">
        <v>231.5</v>
      </c>
      <c r="K107" s="101">
        <v>231.5</v>
      </c>
      <c r="L107" s="101">
        <v>231.5</v>
      </c>
      <c r="M107" s="101">
        <v>231.5</v>
      </c>
      <c r="N107" s="101">
        <v>231.5</v>
      </c>
      <c r="O107" s="101">
        <v>231.5</v>
      </c>
      <c r="P107" s="101">
        <v>231.5</v>
      </c>
      <c r="Q107" s="101">
        <v>231.5</v>
      </c>
      <c r="R107" s="184">
        <f t="shared" si="17"/>
        <v>2778</v>
      </c>
      <c r="S107" s="185">
        <f t="shared" si="18"/>
        <v>11.201612903225806</v>
      </c>
      <c r="T107" s="186" t="s">
        <v>229</v>
      </c>
      <c r="U107" s="29"/>
    </row>
    <row r="108" spans="1:21" ht="12.75">
      <c r="A108" s="7"/>
      <c r="B108" s="2"/>
      <c r="C108" s="177" t="s">
        <v>82</v>
      </c>
      <c r="D108" s="177"/>
      <c r="E108" s="39"/>
      <c r="F108" s="101">
        <v>1851.84</v>
      </c>
      <c r="G108" s="101">
        <v>1851.84</v>
      </c>
      <c r="H108" s="101">
        <v>1851.84</v>
      </c>
      <c r="I108" s="101">
        <v>1851.84</v>
      </c>
      <c r="J108" s="101">
        <v>1851.84</v>
      </c>
      <c r="K108" s="101">
        <v>1851.84</v>
      </c>
      <c r="L108" s="101">
        <v>1851.84</v>
      </c>
      <c r="M108" s="101">
        <v>1851.84</v>
      </c>
      <c r="N108" s="101">
        <v>1851.84</v>
      </c>
      <c r="O108" s="101">
        <v>1851.84</v>
      </c>
      <c r="P108" s="101">
        <v>1851.84</v>
      </c>
      <c r="Q108" s="101">
        <v>1851.84</v>
      </c>
      <c r="R108" s="184">
        <f t="shared" si="17"/>
        <v>22222.079999999998</v>
      </c>
      <c r="S108" s="185">
        <f t="shared" si="18"/>
        <v>89.60516129032257</v>
      </c>
      <c r="T108" s="186" t="s">
        <v>216</v>
      </c>
      <c r="U108" s="29"/>
    </row>
    <row r="109" spans="1:21" ht="12.75">
      <c r="A109" s="7"/>
      <c r="B109" s="2"/>
      <c r="C109" s="177" t="s">
        <v>83</v>
      </c>
      <c r="D109" s="177"/>
      <c r="E109" s="39"/>
      <c r="F109" s="102">
        <v>763.92</v>
      </c>
      <c r="G109" s="102">
        <v>763.92</v>
      </c>
      <c r="H109" s="102">
        <v>763.92</v>
      </c>
      <c r="I109" s="102">
        <v>763.92</v>
      </c>
      <c r="J109" s="102">
        <v>763.92</v>
      </c>
      <c r="K109" s="102">
        <v>763.92</v>
      </c>
      <c r="L109" s="102">
        <v>763.92</v>
      </c>
      <c r="M109" s="102">
        <v>763.92</v>
      </c>
      <c r="N109" s="102">
        <v>763.92</v>
      </c>
      <c r="O109" s="102">
        <v>763.92</v>
      </c>
      <c r="P109" s="102">
        <v>763.92</v>
      </c>
      <c r="Q109" s="102">
        <v>763.92</v>
      </c>
      <c r="R109" s="184">
        <f t="shared" si="17"/>
        <v>9167.039999999999</v>
      </c>
      <c r="S109" s="185">
        <f t="shared" si="18"/>
        <v>36.96387096774193</v>
      </c>
      <c r="T109" s="186" t="s">
        <v>217</v>
      </c>
      <c r="U109" s="29"/>
    </row>
    <row r="110" spans="1:21" ht="12.75">
      <c r="A110" s="7"/>
      <c r="B110" s="2"/>
      <c r="C110" s="179" t="s">
        <v>226</v>
      </c>
      <c r="D110" s="177"/>
      <c r="E110" s="39"/>
      <c r="F110" s="102">
        <v>416.67</v>
      </c>
      <c r="G110" s="102">
        <v>416.67</v>
      </c>
      <c r="H110" s="102">
        <v>416.67</v>
      </c>
      <c r="I110" s="102">
        <v>416.67</v>
      </c>
      <c r="J110" s="102">
        <v>416.67</v>
      </c>
      <c r="K110" s="102">
        <v>416.67</v>
      </c>
      <c r="L110" s="102">
        <v>416.67</v>
      </c>
      <c r="M110" s="102">
        <v>416.67</v>
      </c>
      <c r="N110" s="102">
        <v>416.67</v>
      </c>
      <c r="O110" s="102">
        <v>416.67</v>
      </c>
      <c r="P110" s="102">
        <v>416.67</v>
      </c>
      <c r="Q110" s="102">
        <v>416.67</v>
      </c>
      <c r="R110" s="184">
        <f t="shared" si="17"/>
        <v>5000.04</v>
      </c>
      <c r="S110" s="185">
        <f t="shared" si="18"/>
        <v>20.161451612903225</v>
      </c>
      <c r="T110" s="187" t="s">
        <v>230</v>
      </c>
      <c r="U110" s="29"/>
    </row>
    <row r="111" spans="1:21" ht="12.75">
      <c r="A111" s="7"/>
      <c r="B111" s="2"/>
      <c r="C111" s="179" t="s">
        <v>227</v>
      </c>
      <c r="D111" s="177"/>
      <c r="E111" s="39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84">
        <f t="shared" si="17"/>
        <v>0</v>
      </c>
      <c r="S111" s="185">
        <f t="shared" si="18"/>
        <v>0</v>
      </c>
      <c r="T111" s="186"/>
      <c r="U111" s="29"/>
    </row>
    <row r="112" spans="1:21" ht="12.75">
      <c r="A112" s="7"/>
      <c r="B112" s="2"/>
      <c r="C112" s="179" t="s">
        <v>75</v>
      </c>
      <c r="D112" s="177"/>
      <c r="E112" s="39"/>
      <c r="F112" s="101">
        <v>950.67</v>
      </c>
      <c r="G112" s="101">
        <v>950.67</v>
      </c>
      <c r="H112" s="101">
        <v>950.67</v>
      </c>
      <c r="I112" s="101">
        <v>950.67</v>
      </c>
      <c r="J112" s="101">
        <v>950.67</v>
      </c>
      <c r="K112" s="101">
        <v>950.67</v>
      </c>
      <c r="L112" s="101">
        <v>950.67</v>
      </c>
      <c r="M112" s="101">
        <v>950.67</v>
      </c>
      <c r="N112" s="101">
        <v>950.67</v>
      </c>
      <c r="O112" s="101">
        <v>950.67</v>
      </c>
      <c r="P112" s="101">
        <v>950.67</v>
      </c>
      <c r="Q112" s="101">
        <v>950.67</v>
      </c>
      <c r="R112" s="184">
        <f t="shared" si="17"/>
        <v>11408.039999999999</v>
      </c>
      <c r="S112" s="188">
        <f t="shared" si="18"/>
        <v>46.00016129032257</v>
      </c>
      <c r="T112" s="186" t="s">
        <v>215</v>
      </c>
      <c r="U112" s="29"/>
    </row>
    <row r="113" spans="1:21" ht="12.75">
      <c r="A113" s="7"/>
      <c r="B113" s="2"/>
      <c r="C113" s="38" t="s">
        <v>42</v>
      </c>
      <c r="D113" s="39"/>
      <c r="E113" s="43"/>
      <c r="F113" s="181">
        <f aca="true" t="shared" si="19" ref="F113:Q113">SUM(F104:F112)</f>
        <v>6774.280000000001</v>
      </c>
      <c r="G113" s="181">
        <f t="shared" si="19"/>
        <v>6774.280000000001</v>
      </c>
      <c r="H113" s="181">
        <f t="shared" si="19"/>
        <v>6774.280000000001</v>
      </c>
      <c r="I113" s="181">
        <f t="shared" si="19"/>
        <v>6774.280000000001</v>
      </c>
      <c r="J113" s="181">
        <f t="shared" si="19"/>
        <v>6774.280000000001</v>
      </c>
      <c r="K113" s="181">
        <f t="shared" si="19"/>
        <v>6774.280000000001</v>
      </c>
      <c r="L113" s="181">
        <f t="shared" si="19"/>
        <v>6774.280000000001</v>
      </c>
      <c r="M113" s="181">
        <f t="shared" si="19"/>
        <v>6774.280000000001</v>
      </c>
      <c r="N113" s="181">
        <f t="shared" si="19"/>
        <v>6774.280000000001</v>
      </c>
      <c r="O113" s="181">
        <f t="shared" si="19"/>
        <v>6774.280000000001</v>
      </c>
      <c r="P113" s="181">
        <f t="shared" si="19"/>
        <v>6774.280000000001</v>
      </c>
      <c r="Q113" s="181">
        <f t="shared" si="19"/>
        <v>6774.280000000001</v>
      </c>
      <c r="R113" s="182">
        <f t="shared" si="17"/>
        <v>81291.36</v>
      </c>
      <c r="S113" s="183">
        <f t="shared" si="18"/>
        <v>327.7877419354839</v>
      </c>
      <c r="T113" s="30"/>
      <c r="U113" s="30"/>
    </row>
    <row r="114" spans="1:21" ht="12.75">
      <c r="A114" s="7"/>
      <c r="B114" s="2"/>
      <c r="C114" s="42"/>
      <c r="D114" s="42"/>
      <c r="E114" s="42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3"/>
      <c r="S114" s="100">
        <f t="shared" si="18"/>
        <v>0</v>
      </c>
      <c r="T114" s="2"/>
      <c r="U114" s="2"/>
    </row>
    <row r="115" spans="1:21" ht="12.75">
      <c r="A115" s="7"/>
      <c r="B115" s="2"/>
      <c r="C115" s="38" t="s">
        <v>43</v>
      </c>
      <c r="D115" s="42"/>
      <c r="E115" s="42"/>
      <c r="F115" s="99">
        <f aca="true" t="shared" si="20" ref="F115:Q115">F101+F113</f>
        <v>84203.11</v>
      </c>
      <c r="G115" s="99">
        <f t="shared" si="20"/>
        <v>84203.11</v>
      </c>
      <c r="H115" s="99">
        <f t="shared" si="20"/>
        <v>84203.11</v>
      </c>
      <c r="I115" s="99">
        <f t="shared" si="20"/>
        <v>84203.11</v>
      </c>
      <c r="J115" s="99">
        <f t="shared" si="20"/>
        <v>67683.11</v>
      </c>
      <c r="K115" s="99">
        <f t="shared" si="20"/>
        <v>67363.11</v>
      </c>
      <c r="L115" s="99">
        <f t="shared" si="20"/>
        <v>67831.44</v>
      </c>
      <c r="M115" s="99">
        <f t="shared" si="20"/>
        <v>62736.06</v>
      </c>
      <c r="N115" s="99">
        <f t="shared" si="20"/>
        <v>62844.94</v>
      </c>
      <c r="O115" s="99">
        <f t="shared" si="20"/>
        <v>62844.94</v>
      </c>
      <c r="P115" s="99">
        <f t="shared" si="20"/>
        <v>62844.94</v>
      </c>
      <c r="Q115" s="99">
        <f t="shared" si="20"/>
        <v>62844.94</v>
      </c>
      <c r="R115" s="94">
        <f>SUM(F115:Q115)</f>
        <v>853805.9199999997</v>
      </c>
      <c r="S115" s="93">
        <f t="shared" si="18"/>
        <v>3442.7658064516118</v>
      </c>
      <c r="T115" s="2"/>
      <c r="U115" s="2"/>
    </row>
    <row r="116" spans="1:21" ht="12.75">
      <c r="A116" s="7"/>
      <c r="B116" s="2"/>
      <c r="C116" s="42"/>
      <c r="D116" s="42"/>
      <c r="E116" s="42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3"/>
      <c r="S116" s="74"/>
      <c r="T116" s="2"/>
      <c r="U116" s="2"/>
    </row>
    <row r="117" spans="1:21" ht="12.75">
      <c r="A117" s="7"/>
      <c r="B117" s="2"/>
      <c r="C117" s="42"/>
      <c r="D117" s="36" t="s">
        <v>66</v>
      </c>
      <c r="E117" s="42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67">
        <f>SUM(F117:Q117)</f>
        <v>0</v>
      </c>
      <c r="S117" s="90">
        <f>R117/L$3</f>
        <v>0</v>
      </c>
      <c r="T117" s="110"/>
      <c r="U117" s="2"/>
    </row>
    <row r="118" spans="1:21" ht="12.75">
      <c r="A118" s="7"/>
      <c r="B118" s="2"/>
      <c r="C118" s="42"/>
      <c r="D118" s="42"/>
      <c r="E118" s="42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3"/>
      <c r="S118" s="74"/>
      <c r="T118" s="2"/>
      <c r="U118" s="2"/>
    </row>
    <row r="119" spans="1:21" ht="12.75">
      <c r="A119" s="7"/>
      <c r="B119" s="2"/>
      <c r="C119" s="38" t="s">
        <v>44</v>
      </c>
      <c r="D119" s="42"/>
      <c r="E119" s="42"/>
      <c r="F119" s="99">
        <f>F115-F117</f>
        <v>84203.11</v>
      </c>
      <c r="G119" s="99">
        <f aca="true" t="shared" si="21" ref="G119:Q119">G115-G117</f>
        <v>84203.11</v>
      </c>
      <c r="H119" s="99">
        <f t="shared" si="21"/>
        <v>84203.11</v>
      </c>
      <c r="I119" s="99">
        <f t="shared" si="21"/>
        <v>84203.11</v>
      </c>
      <c r="J119" s="99">
        <f t="shared" si="21"/>
        <v>67683.11</v>
      </c>
      <c r="K119" s="99">
        <f t="shared" si="21"/>
        <v>67363.11</v>
      </c>
      <c r="L119" s="99">
        <f t="shared" si="21"/>
        <v>67831.44</v>
      </c>
      <c r="M119" s="99">
        <f t="shared" si="21"/>
        <v>62736.06</v>
      </c>
      <c r="N119" s="99">
        <f t="shared" si="21"/>
        <v>62844.94</v>
      </c>
      <c r="O119" s="99">
        <f t="shared" si="21"/>
        <v>62844.94</v>
      </c>
      <c r="P119" s="99">
        <f t="shared" si="21"/>
        <v>62844.94</v>
      </c>
      <c r="Q119" s="99">
        <f t="shared" si="21"/>
        <v>62844.94</v>
      </c>
      <c r="R119" s="94">
        <f>SUM(F119:Q119)</f>
        <v>853805.9199999997</v>
      </c>
      <c r="S119" s="93">
        <f>R119/L$3</f>
        <v>3442.7658064516118</v>
      </c>
      <c r="T119" s="2"/>
      <c r="U119" s="2"/>
    </row>
    <row r="120" spans="1:21" ht="12.75">
      <c r="A120" s="7"/>
      <c r="B120" s="2"/>
      <c r="C120" s="44"/>
      <c r="D120" s="42"/>
      <c r="E120" s="42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8"/>
      <c r="S120" s="78"/>
      <c r="T120" s="2"/>
      <c r="U120" s="2"/>
    </row>
    <row r="121" spans="1:21" ht="12.75">
      <c r="A121" s="7"/>
      <c r="B121" s="2"/>
      <c r="C121" s="45" t="s">
        <v>48</v>
      </c>
      <c r="D121" s="42"/>
      <c r="E121" s="42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8"/>
      <c r="S121" s="78"/>
      <c r="T121" s="2"/>
      <c r="U121" s="2"/>
    </row>
    <row r="122" spans="1:21" ht="12.75">
      <c r="A122" s="7"/>
      <c r="B122" s="2"/>
      <c r="C122" s="46" t="s">
        <v>53</v>
      </c>
      <c r="D122" s="42"/>
      <c r="E122" s="42"/>
      <c r="F122" s="79" t="s">
        <v>47</v>
      </c>
      <c r="G122" s="79" t="s">
        <v>47</v>
      </c>
      <c r="H122" s="79" t="s">
        <v>47</v>
      </c>
      <c r="I122" s="79" t="s">
        <v>47</v>
      </c>
      <c r="J122" s="79" t="s">
        <v>47</v>
      </c>
      <c r="K122" s="79" t="s">
        <v>47</v>
      </c>
      <c r="L122" s="79" t="s">
        <v>47</v>
      </c>
      <c r="M122" s="79" t="s">
        <v>47</v>
      </c>
      <c r="N122" s="79" t="s">
        <v>47</v>
      </c>
      <c r="O122" s="79" t="s">
        <v>47</v>
      </c>
      <c r="P122" s="79" t="s">
        <v>47</v>
      </c>
      <c r="Q122" s="79" t="s">
        <v>47</v>
      </c>
      <c r="R122" s="67">
        <f>SUM(F122:Q122)</f>
        <v>0</v>
      </c>
      <c r="S122" s="90">
        <f>R122/L$3</f>
        <v>0</v>
      </c>
      <c r="T122" s="110"/>
      <c r="U122" s="2"/>
    </row>
    <row r="123" spans="1:21" ht="12.75">
      <c r="A123" s="7"/>
      <c r="B123" s="2"/>
      <c r="C123" s="46" t="s">
        <v>54</v>
      </c>
      <c r="D123" s="42"/>
      <c r="E123" s="42"/>
      <c r="F123" s="79" t="s">
        <v>47</v>
      </c>
      <c r="G123" s="79" t="s">
        <v>47</v>
      </c>
      <c r="H123" s="79" t="s">
        <v>47</v>
      </c>
      <c r="I123" s="79" t="s">
        <v>47</v>
      </c>
      <c r="J123" s="79" t="s">
        <v>47</v>
      </c>
      <c r="K123" s="79" t="s">
        <v>47</v>
      </c>
      <c r="L123" s="79" t="s">
        <v>47</v>
      </c>
      <c r="M123" s="79" t="s">
        <v>47</v>
      </c>
      <c r="N123" s="79" t="s">
        <v>47</v>
      </c>
      <c r="O123" s="79" t="s">
        <v>47</v>
      </c>
      <c r="P123" s="79" t="s">
        <v>47</v>
      </c>
      <c r="Q123" s="79" t="s">
        <v>47</v>
      </c>
      <c r="R123" s="67">
        <f>SUM(F123:Q123)</f>
        <v>0</v>
      </c>
      <c r="S123" s="90">
        <f>R123/L$3</f>
        <v>0</v>
      </c>
      <c r="T123" s="110"/>
      <c r="U123" s="2"/>
    </row>
    <row r="124" spans="1:21" ht="12.75">
      <c r="A124" s="7"/>
      <c r="B124" s="2"/>
      <c r="C124" s="46" t="s">
        <v>55</v>
      </c>
      <c r="D124" s="42"/>
      <c r="E124" s="42"/>
      <c r="F124" s="79" t="s">
        <v>47</v>
      </c>
      <c r="G124" s="79" t="s">
        <v>47</v>
      </c>
      <c r="H124" s="79" t="s">
        <v>47</v>
      </c>
      <c r="I124" s="79" t="s">
        <v>47</v>
      </c>
      <c r="J124" s="79" t="s">
        <v>47</v>
      </c>
      <c r="K124" s="79" t="s">
        <v>47</v>
      </c>
      <c r="L124" s="79" t="s">
        <v>47</v>
      </c>
      <c r="M124" s="79" t="s">
        <v>47</v>
      </c>
      <c r="N124" s="79" t="s">
        <v>47</v>
      </c>
      <c r="O124" s="79" t="s">
        <v>47</v>
      </c>
      <c r="P124" s="79" t="s">
        <v>47</v>
      </c>
      <c r="Q124" s="79" t="s">
        <v>47</v>
      </c>
      <c r="R124" s="67">
        <f>SUM(F124:Q124)</f>
        <v>0</v>
      </c>
      <c r="S124" s="90">
        <f>R124/L$3</f>
        <v>0</v>
      </c>
      <c r="T124" s="110"/>
      <c r="U124" s="2"/>
    </row>
    <row r="125" spans="1:21" ht="12.75">
      <c r="A125" s="7"/>
      <c r="B125" s="2"/>
      <c r="C125" s="46"/>
      <c r="D125" s="42"/>
      <c r="E125" s="42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/>
      <c r="S125" s="49"/>
      <c r="T125" s="2"/>
      <c r="U125" s="2"/>
    </row>
    <row r="126" spans="1:21" ht="12.75">
      <c r="A126" s="7"/>
      <c r="B126" s="2"/>
      <c r="C126" s="38" t="s">
        <v>45</v>
      </c>
      <c r="D126" s="42"/>
      <c r="E126" s="42"/>
      <c r="F126" s="204">
        <f aca="true" t="shared" si="22" ref="F126:Q126">F22-F119</f>
        <v>0</v>
      </c>
      <c r="G126" s="204">
        <f t="shared" si="22"/>
        <v>0</v>
      </c>
      <c r="H126" s="204">
        <f t="shared" si="22"/>
        <v>0</v>
      </c>
      <c r="I126" s="204">
        <f t="shared" si="22"/>
        <v>0</v>
      </c>
      <c r="J126" s="204">
        <f t="shared" si="22"/>
        <v>0</v>
      </c>
      <c r="K126" s="204">
        <f t="shared" si="22"/>
        <v>0</v>
      </c>
      <c r="L126" s="204">
        <f t="shared" si="22"/>
        <v>0</v>
      </c>
      <c r="M126" s="204">
        <f t="shared" si="22"/>
        <v>0</v>
      </c>
      <c r="N126" s="204">
        <f t="shared" si="22"/>
        <v>0</v>
      </c>
      <c r="O126" s="204">
        <f t="shared" si="22"/>
        <v>0</v>
      </c>
      <c r="P126" s="204">
        <f t="shared" si="22"/>
        <v>0</v>
      </c>
      <c r="Q126" s="204">
        <f t="shared" si="22"/>
        <v>0</v>
      </c>
      <c r="R126" s="205">
        <f>SUM(F126:Q126)</f>
        <v>0</v>
      </c>
      <c r="S126" s="206">
        <f>R126/L$3</f>
        <v>0</v>
      </c>
      <c r="T126" s="2"/>
      <c r="U126" s="2"/>
    </row>
    <row r="127" spans="1:21" ht="12.75">
      <c r="A127" s="31"/>
      <c r="B127" s="32"/>
      <c r="C127" s="40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3"/>
    </row>
    <row r="128" spans="1:21" ht="12.75">
      <c r="A128" s="31"/>
      <c r="B128" s="32"/>
      <c r="C128" s="40"/>
      <c r="D128" s="32"/>
      <c r="E128" s="32"/>
      <c r="F128" s="32"/>
      <c r="G128" s="32"/>
      <c r="H128" s="32"/>
      <c r="I128" s="32"/>
      <c r="J128" s="32"/>
      <c r="K128" s="32"/>
      <c r="L128" s="64" t="s">
        <v>35</v>
      </c>
      <c r="M128" s="32"/>
      <c r="N128" s="32"/>
      <c r="O128" s="32"/>
      <c r="P128" s="32"/>
      <c r="Q128" s="32"/>
      <c r="R128" s="32"/>
      <c r="S128" s="32"/>
      <c r="T128" s="32"/>
      <c r="U128" s="33"/>
    </row>
    <row r="129" spans="1:21" ht="12.75">
      <c r="A129" s="31"/>
      <c r="B129" s="32"/>
      <c r="C129" s="40"/>
      <c r="D129" s="32"/>
      <c r="E129" s="50" t="s">
        <v>51</v>
      </c>
      <c r="F129" s="32"/>
      <c r="G129" s="27" t="s">
        <v>35</v>
      </c>
      <c r="H129" s="27" t="s">
        <v>35</v>
      </c>
      <c r="I129" s="27" t="s">
        <v>35</v>
      </c>
      <c r="J129" s="27" t="s">
        <v>36</v>
      </c>
      <c r="K129" s="32"/>
      <c r="L129" s="65" t="s">
        <v>65</v>
      </c>
      <c r="M129" s="32"/>
      <c r="N129" s="196"/>
      <c r="O129" s="197" t="s">
        <v>225</v>
      </c>
      <c r="P129" s="198"/>
      <c r="Q129" s="199"/>
      <c r="R129" s="32"/>
      <c r="S129" s="32"/>
      <c r="T129" s="32"/>
      <c r="U129" s="33"/>
    </row>
    <row r="130" spans="1:21" ht="12.75">
      <c r="A130" s="31"/>
      <c r="B130" s="32"/>
      <c r="C130" s="32"/>
      <c r="D130" s="32"/>
      <c r="E130" s="40"/>
      <c r="F130" s="32"/>
      <c r="G130" s="28" t="s">
        <v>38</v>
      </c>
      <c r="H130" s="28" t="s">
        <v>39</v>
      </c>
      <c r="I130" s="28" t="s">
        <v>40</v>
      </c>
      <c r="J130" s="28" t="s">
        <v>41</v>
      </c>
      <c r="K130" s="32"/>
      <c r="L130" s="66"/>
      <c r="M130" s="32"/>
      <c r="N130" s="200" t="s">
        <v>245</v>
      </c>
      <c r="O130" s="201">
        <v>218.91</v>
      </c>
      <c r="P130" s="202"/>
      <c r="Q130" s="199"/>
      <c r="R130" s="32"/>
      <c r="S130" s="32"/>
      <c r="T130" s="32"/>
      <c r="U130" s="33"/>
    </row>
    <row r="131" spans="1:21" ht="12.75">
      <c r="A131" s="31"/>
      <c r="B131" s="32"/>
      <c r="C131" s="32"/>
      <c r="D131" s="32"/>
      <c r="E131" s="39" t="s">
        <v>64</v>
      </c>
      <c r="F131" s="2"/>
      <c r="G131" s="105">
        <v>20</v>
      </c>
      <c r="H131" s="105">
        <v>19</v>
      </c>
      <c r="I131" s="104">
        <v>325000</v>
      </c>
      <c r="J131" s="189">
        <f aca="true" t="shared" si="23" ref="J131:J138">(I131-L131)/H131</f>
        <v>17105.263157894737</v>
      </c>
      <c r="K131" s="32"/>
      <c r="L131" s="105"/>
      <c r="M131" s="32"/>
      <c r="N131" s="200" t="s">
        <v>246</v>
      </c>
      <c r="O131" s="201">
        <v>302.98</v>
      </c>
      <c r="P131" s="203"/>
      <c r="Q131" s="199"/>
      <c r="R131" s="32"/>
      <c r="S131" s="32"/>
      <c r="T131" s="32"/>
      <c r="U131" s="33"/>
    </row>
    <row r="132" spans="1:21" ht="12.75">
      <c r="A132" s="31"/>
      <c r="B132" s="32"/>
      <c r="C132" s="32"/>
      <c r="D132" s="32"/>
      <c r="E132" s="34" t="s">
        <v>147</v>
      </c>
      <c r="F132" s="29"/>
      <c r="G132" s="106">
        <v>10</v>
      </c>
      <c r="H132" s="106">
        <v>9</v>
      </c>
      <c r="I132" s="190">
        <v>100000</v>
      </c>
      <c r="J132" s="189">
        <f t="shared" si="23"/>
        <v>11111.111111111111</v>
      </c>
      <c r="K132" s="32"/>
      <c r="L132" s="105"/>
      <c r="M132" s="32"/>
      <c r="N132" s="200" t="s">
        <v>247</v>
      </c>
      <c r="O132" s="201">
        <v>346.92</v>
      </c>
      <c r="P132" s="203"/>
      <c r="Q132" s="199"/>
      <c r="R132" s="32"/>
      <c r="S132" s="32"/>
      <c r="T132" s="32"/>
      <c r="U132" s="33"/>
    </row>
    <row r="133" spans="1:21" ht="12.75">
      <c r="A133" s="31"/>
      <c r="B133" s="32"/>
      <c r="C133" s="39"/>
      <c r="D133" s="29"/>
      <c r="E133" s="34" t="s">
        <v>88</v>
      </c>
      <c r="F133" s="32"/>
      <c r="G133" s="107">
        <v>5</v>
      </c>
      <c r="H133" s="107">
        <v>4</v>
      </c>
      <c r="I133" s="191">
        <v>10000</v>
      </c>
      <c r="J133" s="189">
        <f t="shared" si="23"/>
        <v>2500</v>
      </c>
      <c r="K133" s="29"/>
      <c r="L133" s="105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1:21" ht="12.75">
      <c r="A134" s="31"/>
      <c r="B134" s="32"/>
      <c r="C134" s="39"/>
      <c r="D134" s="29"/>
      <c r="E134" s="34" t="s">
        <v>130</v>
      </c>
      <c r="F134" s="29"/>
      <c r="G134" s="107">
        <v>10</v>
      </c>
      <c r="H134" s="107">
        <v>9</v>
      </c>
      <c r="I134" s="192">
        <v>25000</v>
      </c>
      <c r="J134" s="189">
        <f t="shared" si="23"/>
        <v>2777.777777777778</v>
      </c>
      <c r="K134" s="29"/>
      <c r="L134" s="105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1:21" ht="12.75">
      <c r="A135" s="31"/>
      <c r="B135" s="32"/>
      <c r="C135" s="39"/>
      <c r="D135" s="29"/>
      <c r="E135" s="39" t="s">
        <v>82</v>
      </c>
      <c r="F135" s="29"/>
      <c r="G135" s="107">
        <v>10</v>
      </c>
      <c r="H135" s="107">
        <v>9</v>
      </c>
      <c r="I135" s="192">
        <v>200000</v>
      </c>
      <c r="J135" s="189">
        <f t="shared" si="23"/>
        <v>22222.222222222223</v>
      </c>
      <c r="K135" s="29"/>
      <c r="L135" s="105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1:21" ht="12.75">
      <c r="A136" s="31"/>
      <c r="B136" s="32"/>
      <c r="C136" s="39"/>
      <c r="D136" s="29"/>
      <c r="E136" s="39" t="s">
        <v>83</v>
      </c>
      <c r="F136" s="29"/>
      <c r="G136" s="107">
        <v>7</v>
      </c>
      <c r="H136" s="107">
        <v>6</v>
      </c>
      <c r="I136" s="192">
        <v>55000</v>
      </c>
      <c r="J136" s="189">
        <f t="shared" si="23"/>
        <v>9166.666666666666</v>
      </c>
      <c r="K136" s="29"/>
      <c r="L136" s="105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1:21" ht="12.75">
      <c r="A137" s="31"/>
      <c r="B137" s="32"/>
      <c r="C137" s="39"/>
      <c r="D137" s="29"/>
      <c r="E137" s="34" t="s">
        <v>226</v>
      </c>
      <c r="F137" s="29"/>
      <c r="G137" s="107">
        <v>10</v>
      </c>
      <c r="H137" s="107">
        <v>9</v>
      </c>
      <c r="I137" s="192">
        <v>45000</v>
      </c>
      <c r="J137" s="189">
        <f t="shared" si="23"/>
        <v>5000</v>
      </c>
      <c r="K137" s="29"/>
      <c r="L137" s="105"/>
      <c r="M137" s="29"/>
      <c r="N137" s="29"/>
      <c r="O137" s="29"/>
      <c r="P137" s="29"/>
      <c r="Q137" s="29"/>
      <c r="R137" s="29"/>
      <c r="S137" s="29"/>
      <c r="T137" s="29"/>
      <c r="U137" s="29"/>
    </row>
    <row r="138" spans="1:21" ht="12.75">
      <c r="A138" s="7"/>
      <c r="B138" s="2"/>
      <c r="C138" s="39"/>
      <c r="D138" s="2"/>
      <c r="E138" s="34" t="s">
        <v>75</v>
      </c>
      <c r="F138" s="32"/>
      <c r="G138" s="108">
        <v>20</v>
      </c>
      <c r="H138" s="109">
        <v>19</v>
      </c>
      <c r="I138" s="193">
        <v>216757</v>
      </c>
      <c r="J138" s="189">
        <f t="shared" si="23"/>
        <v>11408.263157894737</v>
      </c>
      <c r="K138" s="32"/>
      <c r="L138" s="105"/>
      <c r="M138" s="29"/>
      <c r="N138" s="29"/>
      <c r="O138" s="29"/>
      <c r="P138" s="2"/>
      <c r="Q138" s="2"/>
      <c r="R138" s="2"/>
      <c r="S138" s="2"/>
      <c r="T138" s="2"/>
      <c r="U138" s="2"/>
    </row>
    <row r="139" spans="1:21" ht="12.75">
      <c r="A139" s="7"/>
      <c r="B139" s="2"/>
      <c r="C139" s="38"/>
      <c r="D139" s="2"/>
      <c r="E139" s="38" t="s">
        <v>42</v>
      </c>
      <c r="F139" s="2"/>
      <c r="G139" s="81"/>
      <c r="H139" s="82"/>
      <c r="I139" s="194">
        <f>SUM(I131:I138)</f>
        <v>976757</v>
      </c>
      <c r="J139" s="194">
        <f>SUM(J131:J138)</f>
        <v>81291.30409356726</v>
      </c>
      <c r="K139" s="32"/>
      <c r="L139" s="195">
        <f>SUM(L131:L138)</f>
        <v>0</v>
      </c>
      <c r="M139" s="30"/>
      <c r="N139" s="30"/>
      <c r="O139" s="30"/>
      <c r="P139" s="2"/>
      <c r="Q139" s="2"/>
      <c r="R139" s="2"/>
      <c r="S139" s="2"/>
      <c r="T139" s="2"/>
      <c r="U139" s="2"/>
    </row>
    <row r="140" spans="1:21" ht="12.75">
      <c r="A140" s="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>
      <c r="A141" s="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>
      <c r="A142" s="7"/>
      <c r="B142" s="2"/>
      <c r="C142" s="2"/>
      <c r="D142" s="2"/>
      <c r="E142" s="2"/>
      <c r="F142" s="2"/>
      <c r="G142" s="6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>
      <c r="A143" s="147" t="s">
        <v>234</v>
      </c>
      <c r="B143" s="147"/>
      <c r="C143" s="147"/>
      <c r="D143" s="147"/>
      <c r="E143" s="147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2"/>
      <c r="S143" s="2"/>
      <c r="T143" s="2"/>
      <c r="U143" s="2"/>
    </row>
    <row r="144" spans="1:9" ht="12.75">
      <c r="A144" s="146" t="s">
        <v>233</v>
      </c>
      <c r="B144" s="146"/>
      <c r="C144" s="146"/>
      <c r="D144" s="146"/>
      <c r="E144" s="146"/>
      <c r="F144" s="148"/>
      <c r="G144" s="148"/>
      <c r="H144" s="148"/>
      <c r="I144" s="148"/>
    </row>
    <row r="145" spans="1:17" ht="12.75">
      <c r="A145" s="145" t="s">
        <v>232</v>
      </c>
      <c r="B145" s="145"/>
      <c r="C145" s="145"/>
      <c r="D145" s="145"/>
      <c r="E145" s="145"/>
      <c r="F145" s="149"/>
      <c r="G145" s="148"/>
      <c r="H145" s="148"/>
      <c r="I145" s="148"/>
      <c r="N145" s="61"/>
      <c r="O145" s="61"/>
      <c r="P145" s="61"/>
      <c r="Q145" s="61"/>
    </row>
    <row r="146" spans="1:9" ht="12.75">
      <c r="A146" s="144" t="s">
        <v>231</v>
      </c>
      <c r="B146" s="144"/>
      <c r="C146" s="144"/>
      <c r="D146" s="144"/>
      <c r="E146" s="144"/>
      <c r="F146" s="148"/>
      <c r="G146" s="148"/>
      <c r="H146" s="148"/>
      <c r="I146" s="148"/>
    </row>
    <row r="147" spans="6:9" ht="12.75">
      <c r="F147" s="148"/>
      <c r="G147" s="148"/>
      <c r="H147" s="148"/>
      <c r="I147" s="148"/>
    </row>
  </sheetData>
  <sheetProtection formatCells="0" formatColumns="0" formatRows="0" insertColumns="0" insertRows="0" deleteColumns="0" deleteRows="0" selectLockedCells="1"/>
  <mergeCells count="1">
    <mergeCell ref="F6:R6"/>
  </mergeCells>
  <printOptions/>
  <pageMargins left="0" right="0" top="0" bottom="0" header="0.5" footer="0.5"/>
  <pageSetup orientation="landscape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90" zoomScaleNormal="90" zoomScalePageLayoutView="0" workbookViewId="0" topLeftCell="A3">
      <selection activeCell="B6" sqref="B6"/>
    </sheetView>
  </sheetViews>
  <sheetFormatPr defaultColWidth="9.140625" defaultRowHeight="12.75"/>
  <cols>
    <col min="1" max="1" width="9.140625" style="51" customWidth="1"/>
    <col min="2" max="2" width="16.7109375" style="51" bestFit="1" customWidth="1"/>
    <col min="3" max="3" width="25.7109375" style="51" customWidth="1"/>
    <col min="4" max="4" width="12.7109375" style="51" bestFit="1" customWidth="1"/>
    <col min="5" max="5" width="12.7109375" style="51" hidden="1" customWidth="1"/>
    <col min="6" max="6" width="12.7109375" style="51" customWidth="1"/>
    <col min="7" max="7" width="35.7109375" style="52" customWidth="1"/>
    <col min="8" max="8" width="15.7109375" style="52" customWidth="1"/>
    <col min="9" max="9" width="0.13671875" style="0" hidden="1" customWidth="1"/>
    <col min="10" max="10" width="12.421875" style="0" hidden="1" customWidth="1"/>
    <col min="11" max="12" width="12.8515625" style="0" customWidth="1"/>
    <col min="13" max="13" width="0.13671875" style="0" hidden="1" customWidth="1"/>
  </cols>
  <sheetData>
    <row r="1" spans="1:3" ht="13.5" thickBot="1">
      <c r="A1" s="114" t="s">
        <v>222</v>
      </c>
      <c r="B1" s="59"/>
      <c r="C1" s="60"/>
    </row>
    <row r="2" ht="13.5" thickBot="1"/>
    <row r="3" spans="1:13" ht="84" customHeight="1">
      <c r="A3" s="83" t="s">
        <v>56</v>
      </c>
      <c r="B3" s="83" t="s">
        <v>57</v>
      </c>
      <c r="C3" s="83" t="s">
        <v>59</v>
      </c>
      <c r="D3" s="83" t="s">
        <v>69</v>
      </c>
      <c r="E3" s="83" t="s">
        <v>60</v>
      </c>
      <c r="F3" s="83" t="s">
        <v>70</v>
      </c>
      <c r="G3" s="83" t="s">
        <v>58</v>
      </c>
      <c r="H3" s="84" t="s">
        <v>76</v>
      </c>
      <c r="I3" s="83" t="s">
        <v>77</v>
      </c>
      <c r="J3" s="83"/>
      <c r="K3" s="83" t="s">
        <v>239</v>
      </c>
      <c r="L3" s="217" t="s">
        <v>240</v>
      </c>
      <c r="M3" s="83" t="s">
        <v>79</v>
      </c>
    </row>
    <row r="4" spans="1:13" ht="12.75">
      <c r="A4" s="56"/>
      <c r="B4" s="56"/>
      <c r="C4" s="56"/>
      <c r="D4" s="56"/>
      <c r="E4" s="56"/>
      <c r="F4" s="56"/>
      <c r="G4" s="57"/>
      <c r="H4" s="86"/>
      <c r="I4" s="80"/>
      <c r="J4" s="216"/>
      <c r="K4" s="87"/>
      <c r="L4" s="215"/>
      <c r="M4" s="88"/>
    </row>
    <row r="5" spans="1:13" ht="13.5" customHeight="1">
      <c r="A5" s="115">
        <v>72</v>
      </c>
      <c r="B5" s="115" t="s">
        <v>140</v>
      </c>
      <c r="C5" s="116" t="s">
        <v>141</v>
      </c>
      <c r="D5" s="117">
        <v>867</v>
      </c>
      <c r="E5" s="55"/>
      <c r="F5" s="121">
        <f aca="true" t="shared" si="0" ref="F5:F12">A5*D5</f>
        <v>62424</v>
      </c>
      <c r="G5" s="132" t="s">
        <v>68</v>
      </c>
      <c r="H5" s="126">
        <f>D5/F20</f>
        <v>0.003059625645803337</v>
      </c>
      <c r="I5" s="85">
        <f>K24/F20</f>
        <v>0.22718236827494054</v>
      </c>
      <c r="J5" s="85">
        <f>L24/F20</f>
        <v>0.023906298523474773</v>
      </c>
      <c r="K5" s="129">
        <f aca="true" t="shared" si="1" ref="K5:K11">I5*D5</f>
        <v>196.96711329437343</v>
      </c>
      <c r="L5" s="129">
        <f>J5*D5+K5</f>
        <v>217.69387411422605</v>
      </c>
      <c r="M5" s="129">
        <f aca="true" t="shared" si="2" ref="M5:M12">K5*12</f>
        <v>2363.605359532481</v>
      </c>
    </row>
    <row r="6" spans="1:13" ht="13.5" customHeight="1">
      <c r="A6" s="117">
        <v>120</v>
      </c>
      <c r="B6" s="117" t="s">
        <v>142</v>
      </c>
      <c r="C6" s="118" t="s">
        <v>91</v>
      </c>
      <c r="D6" s="115">
        <v>1200</v>
      </c>
      <c r="E6" s="56"/>
      <c r="F6" s="121">
        <f t="shared" si="0"/>
        <v>144000</v>
      </c>
      <c r="G6" s="132" t="s">
        <v>68</v>
      </c>
      <c r="H6" s="127">
        <f>D6/F20</f>
        <v>0.00423477598035064</v>
      </c>
      <c r="I6" s="58">
        <f>K24/F20</f>
        <v>0.22718236827494054</v>
      </c>
      <c r="J6" s="58">
        <f>L24/F20</f>
        <v>0.023906298523474773</v>
      </c>
      <c r="K6" s="130">
        <f t="shared" si="1"/>
        <v>272.61884192992864</v>
      </c>
      <c r="L6" s="129">
        <f>J6*D6+K6</f>
        <v>301.30640015809837</v>
      </c>
      <c r="M6" s="129">
        <f t="shared" si="2"/>
        <v>3271.4261031591436</v>
      </c>
    </row>
    <row r="7" spans="1:13" ht="13.5" customHeight="1">
      <c r="A7" s="115">
        <v>56</v>
      </c>
      <c r="B7" s="115" t="s">
        <v>136</v>
      </c>
      <c r="C7" s="115" t="s">
        <v>137</v>
      </c>
      <c r="D7" s="115">
        <v>1374</v>
      </c>
      <c r="E7" s="56"/>
      <c r="F7" s="121">
        <f t="shared" si="0"/>
        <v>76944</v>
      </c>
      <c r="G7" s="132" t="s">
        <v>68</v>
      </c>
      <c r="H7" s="127">
        <f>D7/F20</f>
        <v>0.004848818497501482</v>
      </c>
      <c r="I7" s="58">
        <f>K24/F20</f>
        <v>0.22718236827494054</v>
      </c>
      <c r="J7" s="58">
        <f>L24/F20</f>
        <v>0.023906298523474773</v>
      </c>
      <c r="K7" s="130">
        <f t="shared" si="1"/>
        <v>312.1485740097683</v>
      </c>
      <c r="L7" s="129">
        <f>J7*D7+K7</f>
        <v>344.99582818102266</v>
      </c>
      <c r="M7" s="129">
        <f t="shared" si="2"/>
        <v>3745.78288811722</v>
      </c>
    </row>
    <row r="8" spans="1:13" ht="13.5" customHeight="1">
      <c r="A8" s="115"/>
      <c r="B8" s="115"/>
      <c r="C8" s="115"/>
      <c r="D8" s="115"/>
      <c r="E8" s="56"/>
      <c r="F8" s="122">
        <f t="shared" si="0"/>
        <v>0</v>
      </c>
      <c r="G8" s="132" t="s">
        <v>68</v>
      </c>
      <c r="H8" s="127">
        <f>D8/F20</f>
        <v>0</v>
      </c>
      <c r="I8" s="58">
        <f>K24/F20</f>
        <v>0.22718236827494054</v>
      </c>
      <c r="J8" s="58"/>
      <c r="K8" s="130">
        <f t="shared" si="1"/>
        <v>0</v>
      </c>
      <c r="L8" s="129"/>
      <c r="M8" s="129">
        <f t="shared" si="2"/>
        <v>0</v>
      </c>
    </row>
    <row r="9" spans="1:13" ht="13.5" customHeight="1">
      <c r="A9" s="115"/>
      <c r="B9" s="115"/>
      <c r="C9" s="115"/>
      <c r="D9" s="115"/>
      <c r="E9" s="56"/>
      <c r="F9" s="122">
        <f t="shared" si="0"/>
        <v>0</v>
      </c>
      <c r="G9" s="132"/>
      <c r="H9" s="127">
        <f>D9/F20</f>
        <v>0</v>
      </c>
      <c r="I9" s="58">
        <f>K24/F20</f>
        <v>0.22718236827494054</v>
      </c>
      <c r="J9" s="58"/>
      <c r="K9" s="130">
        <f t="shared" si="1"/>
        <v>0</v>
      </c>
      <c r="L9" s="129"/>
      <c r="M9" s="129">
        <f t="shared" si="2"/>
        <v>0</v>
      </c>
    </row>
    <row r="10" spans="1:13" ht="13.5" customHeight="1">
      <c r="A10" s="115"/>
      <c r="B10" s="115"/>
      <c r="C10" s="115"/>
      <c r="D10" s="115"/>
      <c r="E10" s="56"/>
      <c r="F10" s="122">
        <f t="shared" si="0"/>
        <v>0</v>
      </c>
      <c r="G10" s="132"/>
      <c r="H10" s="127">
        <f>D10/F20</f>
        <v>0</v>
      </c>
      <c r="I10" s="58">
        <f>K24/F20</f>
        <v>0.22718236827494054</v>
      </c>
      <c r="J10" s="58"/>
      <c r="K10" s="130">
        <f t="shared" si="1"/>
        <v>0</v>
      </c>
      <c r="L10" s="129"/>
      <c r="M10" s="129">
        <f t="shared" si="2"/>
        <v>0</v>
      </c>
    </row>
    <row r="11" spans="1:13" ht="13.5" customHeight="1">
      <c r="A11" s="115"/>
      <c r="B11" s="119"/>
      <c r="C11" s="120"/>
      <c r="D11" s="115"/>
      <c r="E11" s="56"/>
      <c r="F11" s="123">
        <f t="shared" si="0"/>
        <v>0</v>
      </c>
      <c r="G11" s="132"/>
      <c r="H11" s="127">
        <f>D11/F20</f>
        <v>0</v>
      </c>
      <c r="I11" s="58">
        <f>K24/F20</f>
        <v>0.22718236827494054</v>
      </c>
      <c r="J11" s="58"/>
      <c r="K11" s="130">
        <f t="shared" si="1"/>
        <v>0</v>
      </c>
      <c r="L11" s="129"/>
      <c r="M11" s="129">
        <f t="shared" si="2"/>
        <v>0</v>
      </c>
    </row>
    <row r="12" spans="1:13" ht="13.5" customHeight="1">
      <c r="A12" s="115"/>
      <c r="B12" s="115"/>
      <c r="C12" s="120"/>
      <c r="D12" s="115"/>
      <c r="E12" s="56"/>
      <c r="F12" s="123">
        <f t="shared" si="0"/>
        <v>0</v>
      </c>
      <c r="G12" s="132"/>
      <c r="H12" s="127">
        <f>D12/F20</f>
        <v>0</v>
      </c>
      <c r="I12" s="58">
        <f>K24/F20</f>
        <v>0.22718236827494054</v>
      </c>
      <c r="J12" s="58"/>
      <c r="K12" s="130">
        <f>I12*D12</f>
        <v>0</v>
      </c>
      <c r="L12" s="129"/>
      <c r="M12" s="129">
        <f t="shared" si="2"/>
        <v>0</v>
      </c>
    </row>
    <row r="13" spans="1:13" ht="13.5" customHeight="1">
      <c r="A13" s="115"/>
      <c r="B13" s="115"/>
      <c r="C13" s="120"/>
      <c r="D13" s="115"/>
      <c r="E13" s="56"/>
      <c r="F13" s="123"/>
      <c r="G13" s="132"/>
      <c r="H13" s="127"/>
      <c r="I13" s="58"/>
      <c r="J13" s="58"/>
      <c r="K13" s="130"/>
      <c r="L13" s="130"/>
      <c r="M13" s="131"/>
    </row>
    <row r="14" spans="1:13" ht="13.5" customHeight="1">
      <c r="A14" s="115"/>
      <c r="B14" s="115"/>
      <c r="C14" s="120"/>
      <c r="D14" s="115"/>
      <c r="E14" s="56"/>
      <c r="F14" s="123"/>
      <c r="G14" s="132"/>
      <c r="H14" s="127"/>
      <c r="I14" s="58"/>
      <c r="J14" s="58"/>
      <c r="K14" s="130"/>
      <c r="L14" s="130"/>
      <c r="M14" s="131"/>
    </row>
    <row r="15" spans="1:13" ht="13.5" customHeight="1">
      <c r="A15" s="115"/>
      <c r="B15" s="115"/>
      <c r="C15" s="120"/>
      <c r="D15" s="115"/>
      <c r="E15" s="56"/>
      <c r="F15" s="123"/>
      <c r="G15" s="132"/>
      <c r="H15" s="127"/>
      <c r="I15" s="58"/>
      <c r="J15" s="58"/>
      <c r="K15" s="130"/>
      <c r="L15" s="130"/>
      <c r="M15" s="131"/>
    </row>
    <row r="16" spans="1:13" ht="13.5" customHeight="1">
      <c r="A16" s="115"/>
      <c r="B16" s="115"/>
      <c r="C16" s="120"/>
      <c r="D16" s="115"/>
      <c r="E16" s="56"/>
      <c r="F16" s="123"/>
      <c r="G16" s="132"/>
      <c r="H16" s="127"/>
      <c r="I16" s="58"/>
      <c r="J16" s="58"/>
      <c r="K16" s="130"/>
      <c r="L16" s="130"/>
      <c r="M16" s="131"/>
    </row>
    <row r="17" spans="1:13" ht="13.5" customHeight="1">
      <c r="A17" s="115"/>
      <c r="B17" s="115"/>
      <c r="C17" s="115"/>
      <c r="D17" s="115"/>
      <c r="E17" s="56"/>
      <c r="F17" s="123"/>
      <c r="G17" s="133"/>
      <c r="H17" s="128"/>
      <c r="I17" s="58"/>
      <c r="J17" s="58"/>
      <c r="K17" s="130"/>
      <c r="L17" s="130"/>
      <c r="M17" s="131"/>
    </row>
    <row r="18" spans="1:13" ht="13.5" customHeight="1">
      <c r="A18" s="115"/>
      <c r="B18" s="115"/>
      <c r="C18" s="115"/>
      <c r="D18" s="115"/>
      <c r="E18" s="56"/>
      <c r="F18" s="123"/>
      <c r="G18" s="133"/>
      <c r="H18" s="128"/>
      <c r="I18" s="58"/>
      <c r="J18" s="58"/>
      <c r="K18" s="130"/>
      <c r="L18" s="130"/>
      <c r="M18" s="131"/>
    </row>
    <row r="19" spans="1:13" ht="13.5" customHeight="1">
      <c r="A19" s="115"/>
      <c r="B19" s="115"/>
      <c r="C19" s="115"/>
      <c r="D19" s="115"/>
      <c r="E19" s="56"/>
      <c r="F19" s="123"/>
      <c r="G19" s="133"/>
      <c r="H19" s="128"/>
      <c r="I19" s="58"/>
      <c r="J19" s="58"/>
      <c r="K19" s="130"/>
      <c r="L19" s="130"/>
      <c r="M19" s="131"/>
    </row>
    <row r="20" spans="1:12" ht="12.75">
      <c r="A20" s="134">
        <f>SUM(A4:A19)</f>
        <v>248</v>
      </c>
      <c r="F20" s="124">
        <f>SUM(F5:F16)</f>
        <v>283368</v>
      </c>
      <c r="K20" s="54"/>
      <c r="L20" s="54"/>
    </row>
    <row r="21" spans="11:12" ht="12.75">
      <c r="K21" s="54"/>
      <c r="L21" s="54"/>
    </row>
    <row r="22" spans="9:12" ht="12.75">
      <c r="I22" s="53"/>
      <c r="J22" s="53"/>
      <c r="K22" s="53"/>
      <c r="L22" s="53"/>
    </row>
    <row r="24" spans="11:13" ht="12.75">
      <c r="K24" s="125">
        <f>'New Property'!R101/12</f>
        <v>64376.21333333335</v>
      </c>
      <c r="L24" s="125">
        <f>'New Property'!R113/12</f>
        <v>6774.28</v>
      </c>
      <c r="M24" s="89"/>
    </row>
  </sheetData>
  <sheetProtection formatCells="0" formatColumns="0" formatRows="0" insertColumns="0" insertRows="0" deleteColumns="0" deleteRows="0" selectLockedCells="1"/>
  <printOptions/>
  <pageMargins left="0.25" right="0.25" top="0.84" bottom="0.25" header="0.98" footer="0.5"/>
  <pageSetup fitToHeight="1" fitToWidth="1"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Lambco Property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Genevieve</dc:creator>
  <cp:keywords/>
  <dc:description/>
  <cp:lastModifiedBy>Natalie</cp:lastModifiedBy>
  <cp:lastPrinted>2008-06-06T20:34:30Z</cp:lastPrinted>
  <dcterms:created xsi:type="dcterms:W3CDTF">2004-06-27T19:55:16Z</dcterms:created>
  <dcterms:modified xsi:type="dcterms:W3CDTF">2014-12-11T22:17:45Z</dcterms:modified>
  <cp:category/>
  <cp:version/>
  <cp:contentType/>
  <cp:contentStatus/>
</cp:coreProperties>
</file>